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120" yWindow="165" windowWidth="15120" windowHeight="7950" firstSheet="1" activeTab="1"/>
  </bookViews>
  <sheets>
    <sheet name="2025" sheetId="1" state="hidden" r:id="rId1"/>
    <sheet name="2025_" sheetId="2" r:id="rId2"/>
    <sheet name="2026-2027 в тексте" sheetId="3" r:id="rId3"/>
  </sheets>
  <definedNames>
    <definedName name="_xlnm.Print_Area" localSheetId="1">'2025_'!$A$1:$C$24</definedName>
  </definedNames>
  <calcPr calcId="124519"/>
</workbook>
</file>

<file path=xl/calcChain.xml><?xml version="1.0" encoding="utf-8"?>
<calcChain xmlns="http://schemas.openxmlformats.org/spreadsheetml/2006/main">
  <c r="M14" i="1"/>
  <c r="K14"/>
  <c r="I14"/>
  <c r="G14"/>
  <c r="E14"/>
  <c r="K13"/>
  <c r="I13"/>
  <c r="G13"/>
  <c r="M13"/>
  <c r="C18" i="2" s="1"/>
  <c r="D14" i="1"/>
  <c r="E13"/>
  <c r="D16" l="1"/>
  <c r="D19" i="3"/>
  <c r="C16" i="1" l="1"/>
  <c r="C19" i="3" l="1"/>
  <c r="H14" i="1"/>
  <c r="C14" l="1"/>
  <c r="E12"/>
  <c r="G12"/>
  <c r="I12" s="1"/>
  <c r="K12" s="1"/>
  <c r="M12" s="1"/>
  <c r="C17" i="2" s="1"/>
  <c r="D17" i="3"/>
  <c r="C17"/>
  <c r="E11" i="1" l="1"/>
  <c r="G11" s="1"/>
  <c r="I11" s="1"/>
  <c r="K11" s="1"/>
  <c r="M11" s="1"/>
  <c r="C16" i="2" s="1"/>
  <c r="D20" i="1"/>
  <c r="D21" i="3"/>
  <c r="C21"/>
  <c r="L14" i="1"/>
  <c r="J14"/>
  <c r="F14"/>
  <c r="C20" l="1"/>
  <c r="E9"/>
  <c r="G9" s="1"/>
  <c r="I9" s="1"/>
  <c r="K9" s="1"/>
  <c r="M9" s="1"/>
  <c r="C14" i="2" s="1"/>
  <c r="F20" i="1" l="1"/>
  <c r="E19" l="1"/>
  <c r="G19" s="1"/>
  <c r="I19" s="1"/>
  <c r="K19" s="1"/>
  <c r="M19" s="1"/>
  <c r="E6"/>
  <c r="L20"/>
  <c r="J20"/>
  <c r="H20"/>
  <c r="E18"/>
  <c r="G18" s="1"/>
  <c r="I18" s="1"/>
  <c r="K18" s="1"/>
  <c r="M18" s="1"/>
  <c r="E17"/>
  <c r="G17" s="1"/>
  <c r="I17" s="1"/>
  <c r="K17" s="1"/>
  <c r="M17" s="1"/>
  <c r="E16"/>
  <c r="G16" s="1"/>
  <c r="I16" s="1"/>
  <c r="K16" s="1"/>
  <c r="M16" s="1"/>
  <c r="C21" i="2" s="1"/>
  <c r="E10" i="1"/>
  <c r="E8"/>
  <c r="G8" s="1"/>
  <c r="I8" s="1"/>
  <c r="K8" s="1"/>
  <c r="M8" s="1"/>
  <c r="C13" i="2" s="1"/>
  <c r="E7" i="1"/>
  <c r="G7" s="1"/>
  <c r="I7" s="1"/>
  <c r="K7" s="1"/>
  <c r="M7" s="1"/>
  <c r="C12" i="2" s="1"/>
  <c r="C22" l="1"/>
  <c r="C23"/>
  <c r="G10" i="1"/>
  <c r="G6"/>
  <c r="E20"/>
  <c r="G20" s="1"/>
  <c r="I20" s="1"/>
  <c r="K20" s="1"/>
  <c r="M20" s="1"/>
  <c r="C24" i="2" s="1"/>
  <c r="I10" i="1" l="1"/>
  <c r="I6"/>
  <c r="K10" l="1"/>
  <c r="K6"/>
  <c r="M10" l="1"/>
  <c r="C15" i="2" s="1"/>
  <c r="M6" i="1"/>
  <c r="C19" i="2" l="1"/>
  <c r="C11"/>
</calcChain>
</file>

<file path=xl/comments1.xml><?xml version="1.0" encoding="utf-8"?>
<comments xmlns="http://schemas.openxmlformats.org/spreadsheetml/2006/main">
  <authors>
    <author>Автор</author>
  </authors>
  <commentList>
    <comment ref="C1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150,0 ремонт дорог
30 софин мост ул Мира
500 обслед мостов</t>
        </r>
      </text>
    </comment>
    <comment ref="D1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ремонт дорог доля МО 
920922
</t>
        </r>
      </text>
    </comment>
  </commentList>
</comments>
</file>

<file path=xl/sharedStrings.xml><?xml version="1.0" encoding="utf-8"?>
<sst xmlns="http://schemas.openxmlformats.org/spreadsheetml/2006/main" count="76" uniqueCount="37">
  <si>
    <t>Наименование</t>
  </si>
  <si>
    <t>Источники образования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</si>
  <si>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бюджеты городских округов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</si>
  <si>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</si>
  <si>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Всего доходов</t>
  </si>
  <si>
    <t>Расходы</t>
  </si>
  <si>
    <t>Проектирование, строительство, реконструкция, капитальный ремонт, ремонт автомобильных дорог общего пользования и искусственных сооружений на них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</si>
  <si>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города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</si>
  <si>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</si>
  <si>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Всего расходов</t>
  </si>
  <si>
    <t>№ п/п</t>
  </si>
  <si>
    <t>к решению Сарапульской городской Думы</t>
  </si>
  <si>
    <t>Прочие субсидии бюджетам городских округов</t>
  </si>
  <si>
    <t>в решение</t>
  </si>
  <si>
    <t>в рублях</t>
  </si>
  <si>
    <t>поправки</t>
  </si>
  <si>
    <t>Проектирование, капитальный ремонт и ремонт дворовых территорий многоквартирных домов, проездов к дворовым территориям многоквартирных домов</t>
  </si>
  <si>
    <t>Остатки на 01.01.2023 года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</si>
  <si>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</si>
  <si>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Приложение № 6</t>
  </si>
  <si>
    <t xml:space="preserve">Объем бюджетных ассигнований муниципального дорожного фонда муниципального образования «Город Сарапул» </t>
  </si>
  <si>
    <t>Субсидии бюджетам городских округов на реализацию программ формирования современной городской среды</t>
  </si>
  <si>
    <t>Сумма                    на 2025 год</t>
  </si>
  <si>
    <t xml:space="preserve">                                                                     Приложение № 6</t>
  </si>
  <si>
    <t>от "____" _____________  №______</t>
  </si>
  <si>
    <t>поправки          2 чтение</t>
  </si>
  <si>
    <t>Прочие межбюджетные трансферты бюджетам городских округов</t>
  </si>
  <si>
    <t>Объем бюджетных ассигнований муниципального дорожного фонда муниципального образования «Город Сарапул» на 2025 год</t>
  </si>
  <si>
    <t>Остатки на 01.01.2025 года</t>
  </si>
  <si>
    <t>Субсидии бюджетам городских округов на софинансирование капитальных вложений в объекты муниципальной собственности</t>
  </si>
  <si>
    <t>Сумма                    на 2026 год</t>
  </si>
  <si>
    <t>Сумма                    на 2027 год</t>
  </si>
  <si>
    <t xml:space="preserve">поправки  </t>
  </si>
  <si>
    <t xml:space="preserve">                                                                                                                                                      руб.</t>
  </si>
  <si>
    <t>от ____________ 2024 г. № ______________</t>
  </si>
  <si>
    <t>Сумма                         на 2025 год</t>
  </si>
  <si>
    <t xml:space="preserve">  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 за счет средств некоммерческой организации Фонд развития моногородов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</si>
</sst>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"/>
    <numFmt numFmtId="166" formatCode="000000"/>
    <numFmt numFmtId="167" formatCode="0.0"/>
  </numFmts>
  <fonts count="26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4" fontId="8" fillId="0" borderId="0" applyFont="0" applyFill="0" applyBorder="0" applyAlignment="0" applyProtection="0"/>
    <xf numFmtId="0" fontId="9" fillId="0" borderId="0"/>
    <xf numFmtId="0" fontId="14" fillId="0" borderId="3">
      <alignment vertical="top" wrapText="1"/>
    </xf>
    <xf numFmtId="0" fontId="10" fillId="0" borderId="0"/>
    <xf numFmtId="43" fontId="9" fillId="0" borderId="0" applyFont="0" applyFill="0" applyBorder="0" applyAlignment="0" applyProtection="0"/>
  </cellStyleXfs>
  <cellXfs count="81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0" fontId="11" fillId="0" borderId="0" xfId="4" applyFont="1" applyBorder="1" applyAlignment="1">
      <alignment horizontal="right"/>
    </xf>
    <xf numFmtId="0" fontId="13" fillId="0" borderId="0" xfId="2" applyFont="1" applyAlignment="1">
      <alignment horizontal="right"/>
    </xf>
    <xf numFmtId="0" fontId="11" fillId="0" borderId="1" xfId="0" applyFont="1" applyBorder="1"/>
    <xf numFmtId="4" fontId="0" fillId="0" borderId="1" xfId="0" applyNumberFormat="1" applyBorder="1"/>
    <xf numFmtId="4" fontId="0" fillId="0" borderId="0" xfId="0" applyNumberFormat="1"/>
    <xf numFmtId="0" fontId="12" fillId="0" borderId="0" xfId="2" applyFont="1" applyAlignment="1">
      <alignment horizontal="right"/>
    </xf>
    <xf numFmtId="0" fontId="4" fillId="0" borderId="1" xfId="0" applyFont="1" applyBorder="1" applyAlignment="1">
      <alignment horizontal="center" wrapText="1"/>
    </xf>
    <xf numFmtId="0" fontId="15" fillId="0" borderId="0" xfId="4" applyFont="1" applyBorder="1" applyAlignment="1">
      <alignment horizontal="right"/>
    </xf>
    <xf numFmtId="2" fontId="15" fillId="0" borderId="0" xfId="4" applyNumberFormat="1" applyFont="1" applyBorder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Font="1"/>
    <xf numFmtId="0" fontId="15" fillId="0" borderId="1" xfId="0" applyFont="1" applyBorder="1"/>
    <xf numFmtId="165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wrapText="1"/>
    </xf>
    <xf numFmtId="0" fontId="16" fillId="0" borderId="0" xfId="0" applyFont="1"/>
    <xf numFmtId="166" fontId="11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5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8" fillId="0" borderId="0" xfId="0" applyFont="1" applyAlignment="1">
      <alignment vertical="top" wrapText="1"/>
    </xf>
    <xf numFmtId="0" fontId="20" fillId="0" borderId="0" xfId="0" applyFont="1" applyAlignment="1">
      <alignment horizontal="center" vertical="top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0" fillId="0" borderId="1" xfId="0" applyBorder="1"/>
    <xf numFmtId="0" fontId="21" fillId="0" borderId="1" xfId="0" applyFont="1" applyBorder="1" applyAlignment="1">
      <alignment wrapText="1"/>
    </xf>
    <xf numFmtId="0" fontId="23" fillId="0" borderId="1" xfId="0" applyFont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6" fontId="11" fillId="2" borderId="1" xfId="4" applyNumberFormat="1" applyFont="1" applyFill="1" applyBorder="1" applyAlignment="1">
      <alignment wrapText="1"/>
    </xf>
    <xf numFmtId="167" fontId="21" fillId="2" borderId="1" xfId="0" applyNumberFormat="1" applyFont="1" applyFill="1" applyBorder="1" applyAlignment="1">
      <alignment horizontal="center" wrapText="1"/>
    </xf>
    <xf numFmtId="0" fontId="21" fillId="2" borderId="1" xfId="0" applyFont="1" applyFill="1" applyBorder="1" applyAlignment="1">
      <alignment horizontal="justify" wrapText="1"/>
    </xf>
    <xf numFmtId="0" fontId="21" fillId="2" borderId="1" xfId="0" applyFont="1" applyFill="1" applyBorder="1" applyAlignment="1">
      <alignment wrapText="1"/>
    </xf>
    <xf numFmtId="0" fontId="23" fillId="2" borderId="1" xfId="0" applyFont="1" applyFill="1" applyBorder="1" applyAlignment="1">
      <alignment vertical="top" wrapText="1"/>
    </xf>
    <xf numFmtId="0" fontId="11" fillId="0" borderId="0" xfId="0" applyFont="1" applyFill="1" applyProtection="1">
      <protection locked="0"/>
    </xf>
    <xf numFmtId="0" fontId="15" fillId="0" borderId="0" xfId="0" applyFont="1" applyFill="1" applyProtection="1">
      <protection locked="0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21" fillId="0" borderId="1" xfId="1" applyFont="1" applyBorder="1" applyAlignment="1">
      <alignment horizontal="center" wrapText="1"/>
    </xf>
    <xf numFmtId="164" fontId="21" fillId="0" borderId="1" xfId="1" applyFont="1" applyBorder="1"/>
    <xf numFmtId="0" fontId="21" fillId="0" borderId="1" xfId="0" applyFont="1" applyBorder="1"/>
    <xf numFmtId="164" fontId="21" fillId="2" borderId="1" xfId="1" applyFont="1" applyFill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>
      <alignment horizontal="center"/>
    </xf>
    <xf numFmtId="4" fontId="5" fillId="0" borderId="1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19" fillId="0" borderId="0" xfId="0" applyFont="1" applyAlignment="1">
      <alignment horizontal="center" vertical="top" wrapText="1"/>
    </xf>
    <xf numFmtId="0" fontId="21" fillId="0" borderId="2" xfId="0" applyFont="1" applyBorder="1" applyAlignment="1">
      <alignment horizontal="right"/>
    </xf>
    <xf numFmtId="0" fontId="22" fillId="0" borderId="2" xfId="0" applyFont="1" applyBorder="1" applyAlignment="1">
      <alignment horizontal="right"/>
    </xf>
    <xf numFmtId="0" fontId="21" fillId="0" borderId="1" xfId="0" applyFont="1" applyBorder="1" applyAlignment="1">
      <alignment horizontal="center" wrapText="1"/>
    </xf>
    <xf numFmtId="0" fontId="21" fillId="2" borderId="1" xfId="0" applyFont="1" applyFill="1" applyBorder="1" applyAlignment="1">
      <alignment horizontal="center" vertical="top" wrapText="1"/>
    </xf>
  </cellXfs>
  <cellStyles count="6">
    <cellStyle name="xl40" xfId="3"/>
    <cellStyle name="Обычный" xfId="0" builtinId="0"/>
    <cellStyle name="Обычный 2" xfId="2"/>
    <cellStyle name="Обычный_Лист1" xfId="4"/>
    <cellStyle name="Финансовый" xfId="1" builtinId="3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4"/>
  <sheetViews>
    <sheetView topLeftCell="A10" workbookViewId="0">
      <selection activeCell="B13" sqref="B13"/>
    </sheetView>
  </sheetViews>
  <sheetFormatPr defaultRowHeight="15"/>
  <cols>
    <col min="2" max="2" width="61" customWidth="1"/>
    <col min="3" max="3" width="16.85546875" customWidth="1"/>
    <col min="4" max="4" width="15.28515625" customWidth="1"/>
    <col min="5" max="5" width="15.42578125" customWidth="1"/>
    <col min="6" max="6" width="14" customWidth="1"/>
    <col min="7" max="7" width="16.42578125" customWidth="1"/>
    <col min="8" max="8" width="14" customWidth="1"/>
    <col min="9" max="9" width="16.5703125" customWidth="1"/>
    <col min="10" max="10" width="11.42578125" customWidth="1"/>
    <col min="11" max="11" width="13.28515625" customWidth="1"/>
    <col min="12" max="12" width="11.85546875" customWidth="1"/>
    <col min="13" max="13" width="13.7109375" customWidth="1"/>
  </cols>
  <sheetData>
    <row r="1" spans="1:13" s="7" customFormat="1" ht="15.75">
      <c r="A1" s="8"/>
      <c r="B1" s="9"/>
      <c r="C1" s="17"/>
      <c r="D1" s="17"/>
    </row>
    <row r="2" spans="1:13" ht="54" customHeight="1">
      <c r="A2" s="1"/>
      <c r="B2" s="73" t="s">
        <v>27</v>
      </c>
      <c r="C2" s="73"/>
      <c r="D2" s="2"/>
      <c r="E2" s="2"/>
    </row>
    <row r="3" spans="1:13" ht="15.75">
      <c r="A3" s="70" t="s">
        <v>14</v>
      </c>
      <c r="B3" s="71"/>
      <c r="C3" s="71"/>
    </row>
    <row r="4" spans="1:13" ht="31.5">
      <c r="A4" s="10" t="s">
        <v>10</v>
      </c>
      <c r="B4" s="10" t="s">
        <v>0</v>
      </c>
      <c r="C4" s="56" t="s">
        <v>22</v>
      </c>
      <c r="D4" s="54" t="s">
        <v>25</v>
      </c>
      <c r="E4" s="13" t="s">
        <v>13</v>
      </c>
      <c r="F4" s="56" t="s">
        <v>32</v>
      </c>
      <c r="G4" s="13" t="s">
        <v>13</v>
      </c>
      <c r="H4" s="13" t="s">
        <v>15</v>
      </c>
      <c r="I4" s="13" t="s">
        <v>13</v>
      </c>
      <c r="J4" s="13" t="s">
        <v>15</v>
      </c>
      <c r="K4" s="13" t="s">
        <v>13</v>
      </c>
      <c r="L4" s="13" t="s">
        <v>15</v>
      </c>
      <c r="M4" s="13" t="s">
        <v>13</v>
      </c>
    </row>
    <row r="5" spans="1:13" ht="15.75">
      <c r="A5" s="72" t="s">
        <v>1</v>
      </c>
      <c r="B5" s="72"/>
      <c r="C5" s="72"/>
    </row>
    <row r="6" spans="1:13" ht="17.25" customHeight="1">
      <c r="A6" s="13"/>
      <c r="B6" s="18" t="s">
        <v>28</v>
      </c>
      <c r="C6" s="15">
        <v>0</v>
      </c>
      <c r="D6" s="19"/>
      <c r="E6" s="14">
        <f>SUM(C6:D6)</f>
        <v>0</v>
      </c>
      <c r="F6" s="19"/>
      <c r="G6" s="19">
        <f>SUM(E6:F6)</f>
        <v>0</v>
      </c>
      <c r="H6" s="19"/>
      <c r="I6" s="19">
        <f>SUM(G6:H6)</f>
        <v>0</v>
      </c>
      <c r="J6" s="19"/>
      <c r="K6" s="19">
        <f>SUM(I6:J6)</f>
        <v>0</v>
      </c>
      <c r="L6" s="19"/>
      <c r="M6" s="19">
        <f>SUM(K6:L6)</f>
        <v>0</v>
      </c>
    </row>
    <row r="7" spans="1:13" ht="79.5" customHeight="1">
      <c r="A7" s="35">
        <v>1</v>
      </c>
      <c r="B7" s="3" t="s">
        <v>2</v>
      </c>
      <c r="C7" s="14">
        <v>26508000</v>
      </c>
      <c r="D7" s="14"/>
      <c r="E7" s="14">
        <f>SUM(C7:D7)</f>
        <v>26508000</v>
      </c>
      <c r="F7" s="14"/>
      <c r="G7" s="14">
        <f>SUM(E7:F7)</f>
        <v>26508000</v>
      </c>
      <c r="H7" s="14"/>
      <c r="I7" s="14">
        <f>SUM(G7:H7)</f>
        <v>26508000</v>
      </c>
      <c r="J7" s="14"/>
      <c r="K7" s="14">
        <f t="shared" ref="K7:K10" si="0">SUM(I7:J7)</f>
        <v>26508000</v>
      </c>
      <c r="L7" s="14"/>
      <c r="M7" s="14">
        <f t="shared" ref="M7:M10" si="1">SUM(K7:L7)</f>
        <v>26508000</v>
      </c>
    </row>
    <row r="8" spans="1:13" ht="94.5">
      <c r="A8" s="4">
        <v>2</v>
      </c>
      <c r="B8" s="3" t="s">
        <v>3</v>
      </c>
      <c r="C8" s="14">
        <v>2000</v>
      </c>
      <c r="D8" s="14"/>
      <c r="E8" s="14">
        <f t="shared" ref="E8:M13" si="2">SUM(C8:D8)</f>
        <v>2000</v>
      </c>
      <c r="F8" s="14"/>
      <c r="G8" s="14">
        <f t="shared" ref="G8:G10" si="3">SUM(E8:F8)</f>
        <v>2000</v>
      </c>
      <c r="H8" s="14"/>
      <c r="I8" s="14">
        <f t="shared" ref="I8:I10" si="4">SUM(G8:H8)</f>
        <v>2000</v>
      </c>
      <c r="J8" s="14"/>
      <c r="K8" s="14">
        <f t="shared" si="0"/>
        <v>2000</v>
      </c>
      <c r="L8" s="14"/>
      <c r="M8" s="14">
        <f t="shared" si="1"/>
        <v>2000</v>
      </c>
    </row>
    <row r="9" spans="1:13" ht="67.5" customHeight="1">
      <c r="A9" s="4">
        <v>3</v>
      </c>
      <c r="B9" s="33" t="s">
        <v>18</v>
      </c>
      <c r="C9" s="14">
        <v>100000000</v>
      </c>
      <c r="D9" s="14"/>
      <c r="E9" s="14">
        <f t="shared" ref="E9" si="5">SUM(C9:D9)</f>
        <v>100000000</v>
      </c>
      <c r="F9" s="14"/>
      <c r="G9" s="14">
        <f t="shared" ref="G9" si="6">SUM(E9:F9)</f>
        <v>100000000</v>
      </c>
      <c r="H9" s="14"/>
      <c r="I9" s="14">
        <f t="shared" ref="I9" si="7">SUM(G9:H9)</f>
        <v>100000000</v>
      </c>
      <c r="J9" s="14"/>
      <c r="K9" s="14">
        <f t="shared" ref="K9" si="8">SUM(I9:J9)</f>
        <v>100000000</v>
      </c>
      <c r="L9" s="14"/>
      <c r="M9" s="14">
        <f t="shared" ref="M9" si="9">SUM(K9:L9)</f>
        <v>100000000</v>
      </c>
    </row>
    <row r="10" spans="1:13" ht="15.75">
      <c r="A10" s="4">
        <v>4</v>
      </c>
      <c r="B10" s="3" t="s">
        <v>12</v>
      </c>
      <c r="C10" s="14">
        <v>2140000</v>
      </c>
      <c r="D10" s="14">
        <v>106000000</v>
      </c>
      <c r="E10" s="14">
        <f t="shared" si="2"/>
        <v>108140000</v>
      </c>
      <c r="F10" s="14"/>
      <c r="G10" s="14">
        <f t="shared" si="3"/>
        <v>108140000</v>
      </c>
      <c r="H10" s="14"/>
      <c r="I10" s="14">
        <f t="shared" si="4"/>
        <v>108140000</v>
      </c>
      <c r="J10" s="14"/>
      <c r="K10" s="14">
        <f t="shared" si="0"/>
        <v>108140000</v>
      </c>
      <c r="L10" s="14"/>
      <c r="M10" s="14">
        <f t="shared" si="1"/>
        <v>108140000</v>
      </c>
    </row>
    <row r="11" spans="1:13" ht="46.5" customHeight="1">
      <c r="A11" s="4">
        <v>5</v>
      </c>
      <c r="B11" s="3" t="s">
        <v>29</v>
      </c>
      <c r="C11" s="14">
        <v>256000000</v>
      </c>
      <c r="D11" s="14"/>
      <c r="E11" s="14">
        <f t="shared" si="2"/>
        <v>256000000</v>
      </c>
      <c r="F11" s="14"/>
      <c r="G11" s="14">
        <f t="shared" si="2"/>
        <v>256000000</v>
      </c>
      <c r="H11" s="14"/>
      <c r="I11" s="14">
        <f t="shared" si="2"/>
        <v>256000000</v>
      </c>
      <c r="J11" s="14"/>
      <c r="K11" s="14">
        <f t="shared" si="2"/>
        <v>256000000</v>
      </c>
      <c r="L11" s="14"/>
      <c r="M11" s="14">
        <f t="shared" si="2"/>
        <v>256000000</v>
      </c>
    </row>
    <row r="12" spans="1:13" ht="36" customHeight="1">
      <c r="A12" s="4">
        <v>6</v>
      </c>
      <c r="B12" s="3" t="s">
        <v>26</v>
      </c>
      <c r="C12" s="14">
        <v>1027800</v>
      </c>
      <c r="D12" s="14"/>
      <c r="E12" s="14">
        <f t="shared" si="2"/>
        <v>1027800</v>
      </c>
      <c r="F12" s="14"/>
      <c r="G12" s="14">
        <f t="shared" si="2"/>
        <v>1027800</v>
      </c>
      <c r="H12" s="14"/>
      <c r="I12" s="14">
        <f t="shared" si="2"/>
        <v>1027800</v>
      </c>
      <c r="J12" s="14"/>
      <c r="K12" s="14">
        <f t="shared" si="2"/>
        <v>1027800</v>
      </c>
      <c r="L12" s="14"/>
      <c r="M12" s="14">
        <f t="shared" si="2"/>
        <v>1027800</v>
      </c>
    </row>
    <row r="13" spans="1:13" ht="98.25" customHeight="1">
      <c r="A13" s="4">
        <v>7</v>
      </c>
      <c r="B13" s="66" t="s">
        <v>36</v>
      </c>
      <c r="C13" s="14"/>
      <c r="D13" s="14">
        <v>40416188.350000001</v>
      </c>
      <c r="E13" s="14">
        <f t="shared" si="2"/>
        <v>40416188.350000001</v>
      </c>
      <c r="F13" s="14"/>
      <c r="G13" s="14">
        <f t="shared" si="2"/>
        <v>40416188.350000001</v>
      </c>
      <c r="H13" s="14"/>
      <c r="I13" s="14">
        <f t="shared" si="2"/>
        <v>40416188.350000001</v>
      </c>
      <c r="J13" s="14"/>
      <c r="K13" s="14">
        <f t="shared" si="2"/>
        <v>40416188.350000001</v>
      </c>
      <c r="L13" s="14"/>
      <c r="M13" s="14">
        <f t="shared" si="2"/>
        <v>40416188.350000001</v>
      </c>
    </row>
    <row r="14" spans="1:13" ht="15.75">
      <c r="A14" s="4"/>
      <c r="B14" s="5" t="s">
        <v>4</v>
      </c>
      <c r="C14" s="14">
        <f>C7+C8+C9+C10+C11+C12</f>
        <v>385677800</v>
      </c>
      <c r="D14" s="14">
        <f>SUM(D6:D13)</f>
        <v>146416188.34999999</v>
      </c>
      <c r="E14" s="14">
        <f>SUM(E7:E13)</f>
        <v>532093988.35000002</v>
      </c>
      <c r="F14" s="14">
        <f>F6+F7+F8+F10+F9</f>
        <v>0</v>
      </c>
      <c r="G14" s="14">
        <f>SUM(G6:G13)</f>
        <v>532093988.35000002</v>
      </c>
      <c r="H14" s="14">
        <f t="shared" ref="H14" si="10">H6+H7+H8+H10+H9+H11+H12</f>
        <v>0</v>
      </c>
      <c r="I14" s="14">
        <f>SUM(I6:I13)</f>
        <v>532093988.35000002</v>
      </c>
      <c r="J14" s="14">
        <f>J6+J7+J8+J10+J9</f>
        <v>0</v>
      </c>
      <c r="K14" s="14">
        <f>SUM(K6:K13)</f>
        <v>532093988.35000002</v>
      </c>
      <c r="L14" s="14">
        <f>L6+L7+L8+L10+L9</f>
        <v>0</v>
      </c>
      <c r="M14" s="14">
        <f>SUM(M6:M13)</f>
        <v>532093988.35000002</v>
      </c>
    </row>
    <row r="15" spans="1:13" ht="15.75">
      <c r="A15" s="69" t="s">
        <v>5</v>
      </c>
      <c r="B15" s="69"/>
      <c r="C15" s="69"/>
    </row>
    <row r="16" spans="1:13" ht="52.5" customHeight="1">
      <c r="A16" s="4">
        <v>1</v>
      </c>
      <c r="B16" s="3" t="s">
        <v>6</v>
      </c>
      <c r="C16" s="14">
        <f>100000000+2140000+256000000+1027800+150000+30000+500000</f>
        <v>359847800</v>
      </c>
      <c r="D16" s="14">
        <f>106000000+40416188.35+920922</f>
        <v>147337110.34999999</v>
      </c>
      <c r="E16" s="14">
        <f t="shared" ref="E16:E20" si="11">SUM(C16:D16)</f>
        <v>507184910.35000002</v>
      </c>
      <c r="F16" s="14"/>
      <c r="G16" s="14">
        <f t="shared" ref="G16:G20" si="12">SUM(E16:F16)</f>
        <v>507184910.35000002</v>
      </c>
      <c r="H16" s="14"/>
      <c r="I16" s="14">
        <f t="shared" ref="I16:I20" si="13">SUM(G16:H16)</f>
        <v>507184910.35000002</v>
      </c>
      <c r="J16" s="14"/>
      <c r="K16" s="14">
        <f t="shared" ref="K16:K20" si="14">SUM(I16:J16)</f>
        <v>507184910.35000002</v>
      </c>
      <c r="L16" s="14"/>
      <c r="M16" s="14">
        <f t="shared" ref="M16:M20" si="15">SUM(K16:L16)</f>
        <v>507184910.35000002</v>
      </c>
    </row>
    <row r="17" spans="1:13" ht="2.25" hidden="1" customHeight="1">
      <c r="A17" s="4">
        <v>3</v>
      </c>
      <c r="B17" s="3" t="s">
        <v>7</v>
      </c>
      <c r="C17" s="14"/>
      <c r="D17" s="14"/>
      <c r="E17" s="14">
        <f t="shared" si="11"/>
        <v>0</v>
      </c>
      <c r="F17" s="14"/>
      <c r="G17" s="14">
        <f t="shared" si="12"/>
        <v>0</v>
      </c>
      <c r="H17" s="14"/>
      <c r="I17" s="14">
        <f t="shared" si="13"/>
        <v>0</v>
      </c>
      <c r="J17" s="14"/>
      <c r="K17" s="14">
        <f t="shared" si="14"/>
        <v>0</v>
      </c>
      <c r="L17" s="14"/>
      <c r="M17" s="14">
        <f t="shared" si="15"/>
        <v>0</v>
      </c>
    </row>
    <row r="18" spans="1:13" ht="47.25">
      <c r="A18" s="4">
        <v>2</v>
      </c>
      <c r="B18" s="3" t="s">
        <v>8</v>
      </c>
      <c r="C18" s="14">
        <v>25830000</v>
      </c>
      <c r="D18" s="14">
        <v>-920922</v>
      </c>
      <c r="E18" s="14">
        <f t="shared" si="11"/>
        <v>24909078</v>
      </c>
      <c r="F18" s="14"/>
      <c r="G18" s="14">
        <f t="shared" si="12"/>
        <v>24909078</v>
      </c>
      <c r="H18" s="14"/>
      <c r="I18" s="14">
        <f t="shared" si="13"/>
        <v>24909078</v>
      </c>
      <c r="J18" s="14"/>
      <c r="K18" s="14">
        <f t="shared" si="14"/>
        <v>24909078</v>
      </c>
      <c r="L18" s="14"/>
      <c r="M18" s="14">
        <f t="shared" si="15"/>
        <v>24909078</v>
      </c>
    </row>
    <row r="19" spans="1:13" ht="47.25">
      <c r="A19" s="4">
        <v>3</v>
      </c>
      <c r="B19" s="3" t="s">
        <v>16</v>
      </c>
      <c r="C19" s="14">
        <v>0</v>
      </c>
      <c r="D19" s="14"/>
      <c r="E19" s="14">
        <f t="shared" si="11"/>
        <v>0</v>
      </c>
      <c r="F19" s="14"/>
      <c r="G19" s="14">
        <f t="shared" si="12"/>
        <v>0</v>
      </c>
      <c r="H19" s="14"/>
      <c r="I19" s="14">
        <f t="shared" si="13"/>
        <v>0</v>
      </c>
      <c r="J19" s="14"/>
      <c r="K19" s="14">
        <f t="shared" si="14"/>
        <v>0</v>
      </c>
      <c r="L19" s="14"/>
      <c r="M19" s="14">
        <f t="shared" si="15"/>
        <v>0</v>
      </c>
    </row>
    <row r="20" spans="1:13" ht="24" customHeight="1">
      <c r="A20" s="6"/>
      <c r="B20" s="3" t="s">
        <v>9</v>
      </c>
      <c r="C20" s="14">
        <f>SUM(C16:C19)</f>
        <v>385677800</v>
      </c>
      <c r="D20" s="14">
        <f>D16+D18+D19</f>
        <v>146416188.34999999</v>
      </c>
      <c r="E20" s="14">
        <f t="shared" si="11"/>
        <v>532093988.35000002</v>
      </c>
      <c r="F20" s="14">
        <f>SUM(F16:F19)</f>
        <v>0</v>
      </c>
      <c r="G20" s="14">
        <f t="shared" si="12"/>
        <v>532093988.35000002</v>
      </c>
      <c r="H20" s="14">
        <f t="shared" ref="H20" si="16">SUM(H16:H18)</f>
        <v>0</v>
      </c>
      <c r="I20" s="14">
        <f t="shared" si="13"/>
        <v>532093988.35000002</v>
      </c>
      <c r="J20" s="14">
        <f t="shared" ref="J20" si="17">SUM(J16:J18)</f>
        <v>0</v>
      </c>
      <c r="K20" s="14">
        <f t="shared" si="14"/>
        <v>532093988.35000002</v>
      </c>
      <c r="L20" s="14">
        <f t="shared" ref="L20" si="18">SUM(L16:L18)</f>
        <v>0</v>
      </c>
      <c r="M20" s="14">
        <f t="shared" si="15"/>
        <v>532093988.35000002</v>
      </c>
    </row>
    <row r="22" spans="1:13" ht="15.75">
      <c r="A22" s="11"/>
      <c r="B22" s="3"/>
      <c r="C22" s="12"/>
    </row>
    <row r="23" spans="1:13" ht="15.75">
      <c r="A23" s="12"/>
      <c r="B23" s="64"/>
      <c r="C23" s="12"/>
    </row>
    <row r="24" spans="1:13" ht="15.75">
      <c r="B24" s="64"/>
      <c r="G24" s="20"/>
    </row>
  </sheetData>
  <mergeCells count="4">
    <mergeCell ref="A15:C15"/>
    <mergeCell ref="A3:C3"/>
    <mergeCell ref="A5:C5"/>
    <mergeCell ref="B2:C2"/>
  </mergeCells>
  <phoneticPr fontId="0" type="noConversion"/>
  <pageMargins left="0.59055118110236227" right="0.51181102362204722" top="0.35433070866141736" bottom="0.74803149606299213" header="0.31496062992125984" footer="0.31496062992125984"/>
  <pageSetup paperSize="9" scale="58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0"/>
  <sheetViews>
    <sheetView tabSelected="1" topLeftCell="A10" workbookViewId="0">
      <selection activeCell="B25" sqref="B25"/>
    </sheetView>
  </sheetViews>
  <sheetFormatPr defaultRowHeight="15"/>
  <cols>
    <col min="2" max="2" width="59.28515625" customWidth="1"/>
    <col min="3" max="3" width="19.28515625" customWidth="1"/>
    <col min="4" max="4" width="10.28515625" customWidth="1"/>
  </cols>
  <sheetData>
    <row r="1" spans="1:5" ht="15.75">
      <c r="C1" s="23" t="s">
        <v>23</v>
      </c>
      <c r="D1" s="21"/>
    </row>
    <row r="2" spans="1:5">
      <c r="C2" s="23" t="s">
        <v>11</v>
      </c>
    </row>
    <row r="3" spans="1:5">
      <c r="C3" s="23" t="s">
        <v>24</v>
      </c>
    </row>
    <row r="4" spans="1:5" ht="15.75">
      <c r="C4" s="24"/>
      <c r="D4" s="16"/>
    </row>
    <row r="5" spans="1:5" s="7" customFormat="1" ht="15.75">
      <c r="A5" s="8"/>
      <c r="B5" s="9"/>
      <c r="C5" s="17"/>
      <c r="D5" s="17"/>
    </row>
    <row r="6" spans="1:5" s="7" customFormat="1" ht="15.75">
      <c r="A6" s="8"/>
      <c r="B6" s="9"/>
      <c r="C6" s="17"/>
      <c r="D6" s="17"/>
    </row>
    <row r="7" spans="1:5" ht="54" customHeight="1">
      <c r="A7" s="73" t="s">
        <v>27</v>
      </c>
      <c r="B7" s="73"/>
      <c r="C7" s="73"/>
      <c r="D7" s="2"/>
      <c r="E7" s="2"/>
    </row>
    <row r="8" spans="1:5" ht="15.75">
      <c r="A8" s="70" t="s">
        <v>33</v>
      </c>
      <c r="B8" s="71"/>
      <c r="C8" s="71"/>
    </row>
    <row r="9" spans="1:5" s="26" customFormat="1" ht="30">
      <c r="A9" s="25" t="s">
        <v>10</v>
      </c>
      <c r="B9" s="25" t="s">
        <v>0</v>
      </c>
      <c r="C9" s="59" t="s">
        <v>35</v>
      </c>
    </row>
    <row r="10" spans="1:5" s="26" customFormat="1" ht="14.25" customHeight="1">
      <c r="A10" s="75" t="s">
        <v>1</v>
      </c>
      <c r="B10" s="75"/>
      <c r="C10" s="75"/>
    </row>
    <row r="11" spans="1:5" s="26" customFormat="1" ht="45" hidden="1" customHeight="1">
      <c r="A11" s="22"/>
      <c r="B11" s="27" t="s">
        <v>17</v>
      </c>
      <c r="C11" s="28">
        <f>SUM('2025'!M6)/1000</f>
        <v>0</v>
      </c>
    </row>
    <row r="12" spans="1:5" s="26" customFormat="1" ht="77.25" customHeight="1">
      <c r="A12" s="30">
        <v>1</v>
      </c>
      <c r="B12" s="29" t="s">
        <v>2</v>
      </c>
      <c r="C12" s="67">
        <f>SUM('2025'!M7)</f>
        <v>26508000</v>
      </c>
    </row>
    <row r="13" spans="1:5" s="26" customFormat="1" ht="92.25" customHeight="1">
      <c r="A13" s="30">
        <v>2</v>
      </c>
      <c r="B13" s="29" t="s">
        <v>3</v>
      </c>
      <c r="C13" s="67">
        <f>SUM('2025'!M8)</f>
        <v>2000</v>
      </c>
    </row>
    <row r="14" spans="1:5" s="26" customFormat="1" ht="62.25" customHeight="1">
      <c r="A14" s="4">
        <v>3</v>
      </c>
      <c r="B14" s="33" t="s">
        <v>18</v>
      </c>
      <c r="C14" s="67">
        <f>SUM('2025'!M9)</f>
        <v>100000000</v>
      </c>
    </row>
    <row r="15" spans="1:5" s="26" customFormat="1" ht="21.75" customHeight="1">
      <c r="A15" s="30">
        <v>4</v>
      </c>
      <c r="B15" s="29" t="s">
        <v>12</v>
      </c>
      <c r="C15" s="67">
        <f>SUM('2025'!M10)</f>
        <v>108140000</v>
      </c>
    </row>
    <row r="16" spans="1:5" s="26" customFormat="1" ht="49.5" customHeight="1">
      <c r="A16" s="55">
        <v>5</v>
      </c>
      <c r="B16" s="3" t="s">
        <v>29</v>
      </c>
      <c r="C16" s="67">
        <f>SUM('2025'!M11)</f>
        <v>256000000</v>
      </c>
    </row>
    <row r="17" spans="1:8" s="26" customFormat="1" ht="36.75" customHeight="1">
      <c r="A17" s="57">
        <v>6</v>
      </c>
      <c r="B17" s="3" t="s">
        <v>26</v>
      </c>
      <c r="C17" s="67">
        <f>SUM('2025'!M12)</f>
        <v>1027800</v>
      </c>
    </row>
    <row r="18" spans="1:8" s="26" customFormat="1" ht="98.25" customHeight="1">
      <c r="A18" s="65">
        <v>7</v>
      </c>
      <c r="B18" s="66" t="s">
        <v>36</v>
      </c>
      <c r="C18" s="67">
        <f>SUM('2025'!M13)</f>
        <v>40416188.350000001</v>
      </c>
    </row>
    <row r="19" spans="1:8" s="26" customFormat="1">
      <c r="A19" s="30"/>
      <c r="B19" s="31" t="s">
        <v>4</v>
      </c>
      <c r="C19" s="67">
        <f>SUM('2025'!M14)</f>
        <v>532093988.35000002</v>
      </c>
    </row>
    <row r="20" spans="1:8" s="26" customFormat="1" ht="14.25" customHeight="1">
      <c r="A20" s="74" t="s">
        <v>5</v>
      </c>
      <c r="B20" s="74"/>
      <c r="C20" s="74"/>
    </row>
    <row r="21" spans="1:8" s="26" customFormat="1" ht="45.75" customHeight="1">
      <c r="A21" s="30">
        <v>1</v>
      </c>
      <c r="B21" s="29" t="s">
        <v>6</v>
      </c>
      <c r="C21" s="68">
        <f>SUM('2025'!M16)</f>
        <v>507184910.35000002</v>
      </c>
    </row>
    <row r="22" spans="1:8" s="26" customFormat="1" ht="48.75" hidden="1" customHeight="1">
      <c r="A22" s="30">
        <v>2</v>
      </c>
      <c r="B22" s="29" t="s">
        <v>16</v>
      </c>
      <c r="C22" s="68">
        <f>SUM('2025'!M18)/1000</f>
        <v>24909.078000000001</v>
      </c>
    </row>
    <row r="23" spans="1:8" s="26" customFormat="1" ht="45">
      <c r="A23" s="30">
        <v>2</v>
      </c>
      <c r="B23" s="29" t="s">
        <v>8</v>
      </c>
      <c r="C23" s="68">
        <f>SUM('2025'!M18)</f>
        <v>24909078</v>
      </c>
    </row>
    <row r="24" spans="1:8" s="32" customFormat="1">
      <c r="A24" s="34"/>
      <c r="B24" s="29" t="s">
        <v>9</v>
      </c>
      <c r="C24" s="68">
        <f>SUM('2025'!M20)</f>
        <v>532093988.35000002</v>
      </c>
    </row>
    <row r="26" spans="1:8" ht="15.75">
      <c r="A26" s="11"/>
      <c r="B26" s="12"/>
      <c r="C26" s="12"/>
    </row>
    <row r="27" spans="1:8" ht="15.75">
      <c r="A27" s="52"/>
      <c r="B27" s="52"/>
      <c r="C27" s="52"/>
    </row>
    <row r="28" spans="1:8" ht="15.75">
      <c r="A28" s="52"/>
      <c r="B28" s="52"/>
      <c r="C28" s="52"/>
    </row>
    <row r="29" spans="1:8" ht="15.75">
      <c r="A29" s="52"/>
      <c r="B29" s="52"/>
      <c r="C29" s="52"/>
      <c r="D29" s="52"/>
      <c r="E29" s="52"/>
      <c r="F29" s="52"/>
      <c r="G29" s="53"/>
      <c r="H29" s="53"/>
    </row>
    <row r="30" spans="1:8" ht="15.75">
      <c r="A30" s="52"/>
      <c r="B30" s="52"/>
      <c r="C30" s="52"/>
      <c r="D30" s="52"/>
      <c r="E30" s="52"/>
      <c r="F30" s="52"/>
      <c r="G30" s="53"/>
      <c r="H30" s="53"/>
    </row>
  </sheetData>
  <mergeCells count="4">
    <mergeCell ref="A20:C20"/>
    <mergeCell ref="A8:C8"/>
    <mergeCell ref="A10:C10"/>
    <mergeCell ref="A7:C7"/>
  </mergeCells>
  <phoneticPr fontId="0" type="noConversion"/>
  <printOptions horizontalCentered="1"/>
  <pageMargins left="0.59055118110236227" right="0.39370078740157483" top="0.39370078740157483" bottom="0.39370078740157483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1"/>
  <sheetViews>
    <sheetView topLeftCell="A13" workbookViewId="0">
      <selection activeCell="C37" sqref="C37"/>
    </sheetView>
  </sheetViews>
  <sheetFormatPr defaultRowHeight="15"/>
  <cols>
    <col min="2" max="2" width="61" customWidth="1"/>
    <col min="3" max="3" width="18.7109375" customWidth="1"/>
    <col min="4" max="4" width="20.140625" customWidth="1"/>
  </cols>
  <sheetData>
    <row r="1" spans="1:5">
      <c r="C1" s="36" t="s">
        <v>19</v>
      </c>
    </row>
    <row r="2" spans="1:5">
      <c r="C2" s="36" t="s">
        <v>11</v>
      </c>
    </row>
    <row r="3" spans="1:5">
      <c r="C3" s="36" t="s">
        <v>34</v>
      </c>
    </row>
    <row r="5" spans="1:5" s="7" customFormat="1">
      <c r="A5" s="8"/>
      <c r="B5" s="37"/>
      <c r="C5" s="38"/>
    </row>
    <row r="6" spans="1:5" ht="54" customHeight="1">
      <c r="A6" s="39"/>
      <c r="B6" s="76" t="s">
        <v>20</v>
      </c>
      <c r="C6" s="76"/>
      <c r="D6" s="40"/>
      <c r="E6" s="40"/>
    </row>
    <row r="7" spans="1:5" ht="15.75">
      <c r="A7" s="77" t="s">
        <v>33</v>
      </c>
      <c r="B7" s="78"/>
      <c r="C7" s="78"/>
    </row>
    <row r="8" spans="1:5" ht="31.5">
      <c r="A8" s="41" t="s">
        <v>10</v>
      </c>
      <c r="B8" s="41" t="s">
        <v>0</v>
      </c>
      <c r="C8" s="58" t="s">
        <v>30</v>
      </c>
      <c r="D8" s="58" t="s">
        <v>31</v>
      </c>
    </row>
    <row r="9" spans="1:5" ht="15.75">
      <c r="A9" s="79" t="s">
        <v>1</v>
      </c>
      <c r="B9" s="79"/>
      <c r="C9" s="79"/>
      <c r="D9" s="43"/>
    </row>
    <row r="10" spans="1:5" ht="82.5" customHeight="1">
      <c r="A10" s="42">
        <v>1</v>
      </c>
      <c r="B10" s="44" t="s">
        <v>2</v>
      </c>
      <c r="C10" s="60">
        <v>27350000</v>
      </c>
      <c r="D10" s="61">
        <v>35896000</v>
      </c>
    </row>
    <row r="11" spans="1:5" ht="91.15" customHeight="1">
      <c r="A11" s="45">
        <v>2</v>
      </c>
      <c r="B11" s="44" t="s">
        <v>3</v>
      </c>
      <c r="C11" s="60">
        <v>2000</v>
      </c>
      <c r="D11" s="61">
        <v>2000</v>
      </c>
    </row>
    <row r="12" spans="1:5" ht="38.450000000000003" hidden="1" customHeight="1">
      <c r="A12" s="46">
        <v>3</v>
      </c>
      <c r="B12" s="47" t="s">
        <v>21</v>
      </c>
      <c r="C12" s="48"/>
      <c r="D12" s="62"/>
    </row>
    <row r="13" spans="1:5" ht="64.5" customHeight="1">
      <c r="A13" s="45">
        <v>3</v>
      </c>
      <c r="B13" s="33" t="s">
        <v>18</v>
      </c>
      <c r="C13" s="63">
        <v>100000000</v>
      </c>
      <c r="D13" s="63">
        <v>100000000</v>
      </c>
    </row>
    <row r="14" spans="1:5" ht="16.5" customHeight="1">
      <c r="A14" s="45">
        <v>4</v>
      </c>
      <c r="B14" s="44" t="s">
        <v>12</v>
      </c>
      <c r="C14" s="60">
        <v>2140000</v>
      </c>
      <c r="D14" s="61">
        <v>2140000</v>
      </c>
    </row>
    <row r="15" spans="1:5" ht="47.25">
      <c r="A15" s="45">
        <v>5</v>
      </c>
      <c r="B15" s="3" t="s">
        <v>29</v>
      </c>
      <c r="C15" s="60">
        <v>256000000</v>
      </c>
      <c r="D15" s="61">
        <v>256000000</v>
      </c>
    </row>
    <row r="16" spans="1:5" ht="31.5">
      <c r="A16" s="45">
        <v>6</v>
      </c>
      <c r="B16" s="3" t="s">
        <v>26</v>
      </c>
      <c r="C16" s="60">
        <v>1027800</v>
      </c>
      <c r="D16" s="61">
        <v>1027800</v>
      </c>
    </row>
    <row r="17" spans="1:4" ht="15.75">
      <c r="A17" s="46"/>
      <c r="B17" s="49" t="s">
        <v>4</v>
      </c>
      <c r="C17" s="63">
        <f>SUM(C10:C16)</f>
        <v>386519800</v>
      </c>
      <c r="D17" s="63">
        <f>SUM(D10:D16)</f>
        <v>395065800</v>
      </c>
    </row>
    <row r="18" spans="1:4" ht="15.75">
      <c r="A18" s="80" t="s">
        <v>5</v>
      </c>
      <c r="B18" s="80"/>
      <c r="C18" s="80"/>
      <c r="D18" s="62"/>
    </row>
    <row r="19" spans="1:4" ht="52.5" customHeight="1">
      <c r="A19" s="46">
        <v>1</v>
      </c>
      <c r="B19" s="50" t="s">
        <v>6</v>
      </c>
      <c r="C19" s="63">
        <f>100000000+2140000+256000000+1027800+300000+30000+500000</f>
        <v>359997800</v>
      </c>
      <c r="D19" s="63">
        <f>100000000+2140000+256000000+1027800+500000+300000+30000</f>
        <v>359997800</v>
      </c>
    </row>
    <row r="20" spans="1:4" ht="47.25">
      <c r="A20" s="46">
        <v>2</v>
      </c>
      <c r="B20" s="50" t="s">
        <v>8</v>
      </c>
      <c r="C20" s="63">
        <v>26522000</v>
      </c>
      <c r="D20" s="61">
        <v>35068000</v>
      </c>
    </row>
    <row r="21" spans="1:4" ht="15.75">
      <c r="A21" s="51"/>
      <c r="B21" s="50" t="s">
        <v>9</v>
      </c>
      <c r="C21" s="63">
        <f>SUM(C19:C20)</f>
        <v>386519800</v>
      </c>
      <c r="D21" s="63">
        <f>SUM(D19:D20)</f>
        <v>395065800</v>
      </c>
    </row>
  </sheetData>
  <mergeCells count="4">
    <mergeCell ref="B6:C6"/>
    <mergeCell ref="A7:C7"/>
    <mergeCell ref="A9:C9"/>
    <mergeCell ref="A18:C18"/>
  </mergeCells>
  <pageMargins left="0.31496062992125984" right="0.11811023622047245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2025</vt:lpstr>
      <vt:lpstr>2025_</vt:lpstr>
      <vt:lpstr>2026-2027 в тексте</vt:lpstr>
      <vt:lpstr>'2025_'!Область_печати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2025-01-23T09:46:22Z</dcterms:modified>
</cp:coreProperties>
</file>