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" windowWidth="23256" windowHeight="9972" activeTab="2"/>
  </bookViews>
  <sheets>
    <sheet name="Канал" sheetId="1" r:id="rId1"/>
    <sheet name="лицей 18" sheetId="4" r:id="rId2"/>
    <sheet name="школа 7" sheetId="5" r:id="rId3"/>
    <sheet name="УО до Гончарова" sheetId="6" r:id="rId4"/>
    <sheet name="УО от Чистякова" sheetId="7" r:id="rId5"/>
    <sheet name="бег.дорожка 12" sheetId="8" r:id="rId6"/>
    <sheet name="воркаут 12" sheetId="9" r:id="rId7"/>
    <sheet name="Лазурная" sheetId="10" r:id="rId8"/>
  </sheets>
  <definedNames>
    <definedName name="_xlnm.Print_Area" localSheetId="5">'бег.дорожка 12'!$A$1:$T$91</definedName>
    <definedName name="_xlnm.Print_Area" localSheetId="6">'воркаут 12'!$A$1:$T$91</definedName>
    <definedName name="_xlnm.Print_Area" localSheetId="0">Канал!$A$1:$T$94</definedName>
    <definedName name="_xlnm.Print_Area" localSheetId="7">Лазурная!$A$1:$T$91</definedName>
    <definedName name="_xlnm.Print_Area" localSheetId="1">'лицей 18'!$A$1:$T$96</definedName>
    <definedName name="_xlnm.Print_Area" localSheetId="3">'УО до Гончарова'!$A$1:$T$91</definedName>
    <definedName name="_xlnm.Print_Area" localSheetId="4">'УО от Чистякова'!$A$1:$T$91</definedName>
    <definedName name="_xlnm.Print_Area" localSheetId="2">'школа 7'!$A$1:$T$91</definedName>
  </definedNames>
  <calcPr calcId="144525"/>
</workbook>
</file>

<file path=xl/calcChain.xml><?xml version="1.0" encoding="utf-8"?>
<calcChain xmlns="http://schemas.openxmlformats.org/spreadsheetml/2006/main">
  <c r="G34" i="7" l="1"/>
  <c r="G33" i="7"/>
  <c r="G32" i="7"/>
  <c r="G31" i="7"/>
  <c r="G34" i="10"/>
  <c r="G33" i="10"/>
  <c r="G32" i="10"/>
  <c r="G31" i="10"/>
  <c r="G34" i="9"/>
  <c r="G33" i="9"/>
  <c r="G32" i="9"/>
  <c r="G31" i="9"/>
  <c r="H44" i="5"/>
  <c r="G34" i="5"/>
  <c r="G33" i="5"/>
  <c r="G32" i="5"/>
  <c r="G31" i="5"/>
  <c r="G31" i="6" l="1"/>
  <c r="G34" i="6"/>
  <c r="G33" i="6"/>
  <c r="G32" i="6"/>
  <c r="G34" i="8" l="1"/>
  <c r="G33" i="8"/>
  <c r="G32" i="8"/>
  <c r="G31" i="8"/>
  <c r="H59" i="10" l="1"/>
  <c r="F59" i="10"/>
  <c r="I58" i="10"/>
  <c r="I57" i="10"/>
  <c r="I56" i="10"/>
  <c r="I55" i="10"/>
  <c r="I54" i="10"/>
  <c r="I53" i="10"/>
  <c r="I59" i="10" s="1"/>
  <c r="H44" i="10"/>
  <c r="H43" i="10"/>
  <c r="G41" i="10"/>
  <c r="C41" i="10"/>
  <c r="C29" i="10"/>
  <c r="F31" i="10" s="1"/>
  <c r="O23" i="10"/>
  <c r="I23" i="10"/>
  <c r="C23" i="10"/>
  <c r="H59" i="9"/>
  <c r="F59" i="9"/>
  <c r="I58" i="9"/>
  <c r="I57" i="9"/>
  <c r="I56" i="9"/>
  <c r="I59" i="9" s="1"/>
  <c r="I55" i="9"/>
  <c r="I54" i="9"/>
  <c r="I53" i="9"/>
  <c r="H44" i="9"/>
  <c r="H43" i="9"/>
  <c r="G41" i="9"/>
  <c r="C41" i="9"/>
  <c r="C29" i="9"/>
  <c r="F32" i="9" s="1"/>
  <c r="I32" i="9" s="1"/>
  <c r="O23" i="9"/>
  <c r="I23" i="9"/>
  <c r="C23" i="9"/>
  <c r="H59" i="8"/>
  <c r="F59" i="8"/>
  <c r="I58" i="8"/>
  <c r="I57" i="8"/>
  <c r="I56" i="8"/>
  <c r="I55" i="8"/>
  <c r="I54" i="8"/>
  <c r="I53" i="8"/>
  <c r="I59" i="8" s="1"/>
  <c r="H44" i="8"/>
  <c r="H43" i="8"/>
  <c r="G41" i="8"/>
  <c r="C41" i="8"/>
  <c r="C29" i="8"/>
  <c r="F33" i="8" s="1"/>
  <c r="O23" i="8"/>
  <c r="I23" i="8"/>
  <c r="C23" i="8"/>
  <c r="H59" i="7"/>
  <c r="F59" i="7"/>
  <c r="I58" i="7"/>
  <c r="I57" i="7"/>
  <c r="I56" i="7"/>
  <c r="I55" i="7"/>
  <c r="I54" i="7"/>
  <c r="I53" i="7"/>
  <c r="I59" i="7" s="1"/>
  <c r="H44" i="7"/>
  <c r="H43" i="7"/>
  <c r="G41" i="7"/>
  <c r="C41" i="7"/>
  <c r="C29" i="7"/>
  <c r="F34" i="7" s="1"/>
  <c r="I34" i="7" s="1"/>
  <c r="O23" i="7"/>
  <c r="I23" i="7"/>
  <c r="C23" i="7"/>
  <c r="H59" i="6"/>
  <c r="F59" i="6"/>
  <c r="I58" i="6"/>
  <c r="I57" i="6"/>
  <c r="I56" i="6"/>
  <c r="I55" i="6"/>
  <c r="I54" i="6"/>
  <c r="I53" i="6"/>
  <c r="H44" i="6"/>
  <c r="H43" i="6"/>
  <c r="G41" i="6"/>
  <c r="C41" i="6"/>
  <c r="C29" i="6"/>
  <c r="F34" i="6" s="1"/>
  <c r="I34" i="6" s="1"/>
  <c r="O23" i="6"/>
  <c r="I23" i="6"/>
  <c r="C23" i="6"/>
  <c r="H59" i="5"/>
  <c r="F59" i="5"/>
  <c r="I58" i="5"/>
  <c r="I57" i="5"/>
  <c r="I56" i="5"/>
  <c r="I55" i="5"/>
  <c r="I54" i="5"/>
  <c r="I53" i="5"/>
  <c r="I59" i="5" s="1"/>
  <c r="H43" i="5"/>
  <c r="G41" i="5"/>
  <c r="C41" i="5"/>
  <c r="C29" i="5"/>
  <c r="F32" i="5" s="1"/>
  <c r="I32" i="5" s="1"/>
  <c r="O23" i="5"/>
  <c r="I23" i="5"/>
  <c r="C23" i="5"/>
  <c r="H64" i="4"/>
  <c r="F64" i="4"/>
  <c r="I63" i="4"/>
  <c r="I62" i="4"/>
  <c r="I61" i="4"/>
  <c r="I60" i="4"/>
  <c r="I59" i="4"/>
  <c r="I58" i="4"/>
  <c r="H44" i="4"/>
  <c r="H43" i="4"/>
  <c r="G41" i="4"/>
  <c r="C41" i="4"/>
  <c r="C29" i="4"/>
  <c r="F33" i="4" s="1"/>
  <c r="O23" i="4"/>
  <c r="I23" i="4"/>
  <c r="C23" i="4"/>
  <c r="G33" i="4" l="1"/>
  <c r="I33" i="4" s="1"/>
  <c r="H41" i="7"/>
  <c r="F32" i="10"/>
  <c r="I32" i="10" s="1"/>
  <c r="F34" i="10"/>
  <c r="I34" i="10" s="1"/>
  <c r="F31" i="9"/>
  <c r="I31" i="9" s="1"/>
  <c r="F34" i="9"/>
  <c r="I34" i="9" s="1"/>
  <c r="F31" i="8"/>
  <c r="I31" i="8" s="1"/>
  <c r="F32" i="8"/>
  <c r="I32" i="8" s="1"/>
  <c r="F34" i="8"/>
  <c r="I34" i="8" s="1"/>
  <c r="F32" i="6"/>
  <c r="I32" i="6" s="1"/>
  <c r="F31" i="6"/>
  <c r="I31" i="6" s="1"/>
  <c r="H41" i="10"/>
  <c r="I31" i="10"/>
  <c r="F33" i="10"/>
  <c r="I33" i="10" s="1"/>
  <c r="H41" i="9"/>
  <c r="F33" i="9"/>
  <c r="I33" i="9" s="1"/>
  <c r="H41" i="8"/>
  <c r="I33" i="8"/>
  <c r="F29" i="8"/>
  <c r="F33" i="7"/>
  <c r="I33" i="7" s="1"/>
  <c r="F32" i="7"/>
  <c r="I32" i="7" s="1"/>
  <c r="F31" i="7"/>
  <c r="I59" i="6"/>
  <c r="H41" i="6"/>
  <c r="F33" i="6"/>
  <c r="F31" i="5"/>
  <c r="I31" i="5" s="1"/>
  <c r="F34" i="5"/>
  <c r="I34" i="5" s="1"/>
  <c r="H41" i="5"/>
  <c r="F33" i="5"/>
  <c r="I33" i="5" s="1"/>
  <c r="F31" i="4"/>
  <c r="F34" i="4"/>
  <c r="F32" i="4"/>
  <c r="I64" i="4"/>
  <c r="H41" i="4"/>
  <c r="I23" i="1"/>
  <c r="H62" i="1"/>
  <c r="F62" i="1"/>
  <c r="I56" i="1"/>
  <c r="H43" i="1"/>
  <c r="G41" i="1"/>
  <c r="C41" i="1"/>
  <c r="C29" i="1"/>
  <c r="O23" i="1"/>
  <c r="C23" i="1"/>
  <c r="I57" i="1"/>
  <c r="I58" i="1"/>
  <c r="I59" i="1"/>
  <c r="I60" i="1"/>
  <c r="I61" i="1"/>
  <c r="H44" i="1"/>
  <c r="G34" i="4" l="1"/>
  <c r="I34" i="4" s="1"/>
  <c r="G31" i="4"/>
  <c r="I31" i="4" s="1"/>
  <c r="G32" i="4"/>
  <c r="I32" i="4" s="1"/>
  <c r="F32" i="1"/>
  <c r="G32" i="1" s="1"/>
  <c r="F31" i="1"/>
  <c r="G31" i="1" s="1"/>
  <c r="F34" i="1"/>
  <c r="G34" i="1" s="1"/>
  <c r="I34" i="1" s="1"/>
  <c r="F33" i="1"/>
  <c r="G33" i="1" s="1"/>
  <c r="F29" i="10"/>
  <c r="F29" i="9"/>
  <c r="I31" i="7"/>
  <c r="F29" i="7"/>
  <c r="I33" i="6"/>
  <c r="F29" i="6"/>
  <c r="F29" i="5"/>
  <c r="F29" i="4"/>
  <c r="I62" i="1"/>
  <c r="H41" i="1"/>
  <c r="I32" i="1"/>
  <c r="F29" i="1" l="1"/>
  <c r="I31" i="1"/>
  <c r="I33" i="1"/>
</calcChain>
</file>

<file path=xl/sharedStrings.xml><?xml version="1.0" encoding="utf-8"?>
<sst xmlns="http://schemas.openxmlformats.org/spreadsheetml/2006/main" count="897" uniqueCount="146">
  <si>
    <t xml:space="preserve">Раздел 1. </t>
  </si>
  <si>
    <t>Примечание</t>
  </si>
  <si>
    <t>всего</t>
  </si>
  <si>
    <t>в том числе</t>
  </si>
  <si>
    <t>за счет бюджета Удмуртской Республики</t>
  </si>
  <si>
    <t>за счет  бюджета муниципального образования</t>
  </si>
  <si>
    <t xml:space="preserve">Стоимость проекта, </t>
  </si>
  <si>
    <t>в том числе:</t>
  </si>
  <si>
    <t xml:space="preserve">Финансирование за счет  бюджета муниципального образования </t>
  </si>
  <si>
    <t>Наименование</t>
  </si>
  <si>
    <t>Причины отклонения</t>
  </si>
  <si>
    <t>Виды работ (услуг)</t>
  </si>
  <si>
    <t>Разработка и проверка технической документации</t>
  </si>
  <si>
    <t>Приобретение оборудования (кроме того, которое учтено в строке «ремонтно-строительные работы»)</t>
  </si>
  <si>
    <t>Строительный контроль</t>
  </si>
  <si>
    <t>Прочие расходы</t>
  </si>
  <si>
    <t>Итого</t>
  </si>
  <si>
    <t>6. Дата:</t>
  </si>
  <si>
    <t xml:space="preserve">7. К отчету прилагаются копии документов, подтверждающих фактические расходы.⃰  ⃰  </t>
  </si>
  <si>
    <t>М.П.</t>
  </si>
  <si>
    <t>Дата</t>
  </si>
  <si>
    <t>№ п/п</t>
  </si>
  <si>
    <t xml:space="preserve">Раздел 2. </t>
  </si>
  <si>
    <t xml:space="preserve">Факт, руб. </t>
  </si>
  <si>
    <t xml:space="preserve">Отклонение, руб. </t>
  </si>
  <si>
    <t>(расшифровка подписи)</t>
  </si>
  <si>
    <t xml:space="preserve"> </t>
  </si>
  <si>
    <t>(телефон)</t>
  </si>
  <si>
    <t>Приобретение материалов (кроме тех, которые учтены в строке «ремонтно-строительные работы»)</t>
  </si>
  <si>
    <t xml:space="preserve">Сумма возврата, руб. </t>
  </si>
  <si>
    <t>______________________________________________________________________________________________________________________________________________________________________________________________</t>
  </si>
  <si>
    <t>Нарастающим итогом по состоянию на:</t>
  </si>
  <si>
    <r>
      <t>ввода объекта в эксплуатацию  –</t>
    </r>
    <r>
      <rPr>
        <b/>
        <sz val="12"/>
        <color rgb="FF92D050"/>
        <rFont val="Times New Roman"/>
        <family val="1"/>
        <charset val="204"/>
      </rPr>
      <t/>
    </r>
  </si>
  <si>
    <t xml:space="preserve">«УТВЕРЖДЕНА
приказом 
Министерства финансов 
Удмуртской Республики
от  «6» мая 2022 года № 153
</t>
  </si>
  <si>
    <t xml:space="preserve">Форма отчета
об использовании иного межбюджетного трансферта из бюджета Удмуртской Республики бюджету муниципального образования в Удмуртской Республике на софинансирование инициативного проекта, выдвигаемого для получения финансовой поддержки за счет межбюджетных трансфертов из бюджета Удмуртской Республики </t>
  </si>
  <si>
    <t>Наименование муниципального образования в Удмуртской Республике:</t>
  </si>
  <si>
    <t>Наименование инициативного проекта выдвигаемого для получения финансовой поддержки за счет межбюджетных трансфертов из бюджета Удмуртской Республики</t>
  </si>
  <si>
    <t>Предусмотрено денежных средств на реализацию инициативного проекта выдвигаемого для получения финансовой поддержки за счет межбюджетных трансфертов из бюджета Удмуртской Республики,  по Соглашению,  руб.</t>
  </si>
  <si>
    <t xml:space="preserve">Поступило денежных средств в бюджет муниципального образования 
на реализацию инициативного проекта, выдвигаемого для получения финансовой поддержки за счет межбюджетных трансфертов из бюджета Удмуртской Республики,  руб.
</t>
  </si>
  <si>
    <t xml:space="preserve">за счет инициативных платежей  жителей </t>
  </si>
  <si>
    <t xml:space="preserve">Заключено муниципальных контрактов (принято обязательств по оплате) в целях реализации инициативного проекта, выдвигаемого для получения финансовой поддержки за счет межбюджетных трансфертов из бюджета Удмуртской Республики, руб. </t>
  </si>
  <si>
    <t xml:space="preserve">Кассовый расход денежных средств 
на реализацию инициативного проекта, выдвигаемого для получения финансовой поддержки за счет межбюджетных трансфертов из бюджета Удмуртской Республики,  руб.
</t>
  </si>
  <si>
    <t xml:space="preserve">Источники финансирования инициативного проекта </t>
  </si>
  <si>
    <t xml:space="preserve">Предусмотрено по Соглашению, руб.  </t>
  </si>
  <si>
    <t>Размер от стоимости инициативного проекта,%</t>
  </si>
  <si>
    <t xml:space="preserve"> Общая стоимость инициативного проекта в результате проведения конкурсных процедур, руб. </t>
  </si>
  <si>
    <t xml:space="preserve">Иной межбюджетный трансферт из бюджета УР </t>
  </si>
  <si>
    <t>Финансирование  за счет инициативных платежей жителей</t>
  </si>
  <si>
    <t xml:space="preserve">План в соответствии с заявкой администрации муниципального образования, поданной в текущем году для участия в конкурсном отборе  инициативных проектов, выдвигаемых  для получения финансовой поддержки за счет межбюджетных трансфертов из бюджета Удмуртской Республики, руб. </t>
  </si>
  <si>
    <t>Имущественное и (или) трудовое участие всего,</t>
  </si>
  <si>
    <t>участие жителей</t>
  </si>
  <si>
    <t>2.1. Жители:</t>
  </si>
  <si>
    <t xml:space="preserve">3. Перечень мероприятий по реализации инициативного проекта, выдвигаемого для получения финансовой поддержки за счет межбюджетных трансфертов из бюджета Удмуртской Республики:
</t>
  </si>
  <si>
    <t xml:space="preserve">Описание </t>
  </si>
  <si>
    <t xml:space="preserve">План в соответствии с заявкой администрации муниципального образования поданной в текущем году для участия в конкурсном отборе инициативных проектов, выдвигаемых  для получения финансовой поддержки за счет межбюджетных трансфертов из бюджета Удмуртской Республики, 
руб.
</t>
  </si>
  <si>
    <t>Кассовый расход, руб.</t>
  </si>
  <si>
    <t>Ремонтно-строительные работы (в соответствии со сметой)</t>
  </si>
  <si>
    <t xml:space="preserve">4. К отчету прилагаются фотографии объекта по итогам реализации инициативного проекта, выдвигаемого для получения финансовой поддержки за счет межбюджетных трансфертов из бюджета Удмуртской Республики, документы (включая фотографии), отражающие участие жителей муниципального образования и организаций в безвозмездных работах и услугах, и их результаты. </t>
  </si>
  <si>
    <t>5. Сведения об итогах реализации инициативного проекта, выдвигаемого для получения финансовой поддержки за счет межбюджетных трансфертов из бюджета Удмуртской Республики:</t>
  </si>
  <si>
    <t xml:space="preserve">5.2. Если инициативный проект выполнен частично, то что именно, в каком объеме и по какой причине не было выполнено:
</t>
  </si>
  <si>
    <t>начала осуществления инициативного проекта, выдвигаемого для получения финансовой поддержки за счет межбюджетных трансфертов из бюджета Удмуртской Республики -</t>
  </si>
  <si>
    <t xml:space="preserve">                                                                                                                                    .⃰⃰  ⃰ </t>
  </si>
  <si>
    <t xml:space="preserve">1. Сведения об использовании иного межбюджетного трансферта из бюджета Удмуртской Республики бюджету муниципального образования в Удмуртской Республике на софинансирование инициативного проекта, выдвигаемого для получения финансовой поддержки за счет межбюджетных трансфертов из бюджета Удмуртской Республики , в соответствии с соглашением о предоставлении иного межбюджетного трансферта из бюджета Удмуртской Республики бюджету муниципального образования в Удмуртской Республике на софинансирование инициативного проекта, выдвигаемого для получения финансовой поддержки за счет межбюджетных трансфертов из бюджета Удмуртской Республики (далее - Соглашение): 
</t>
  </si>
  <si>
    <t>2. Сведения о сумме возврата неиспользованного остатка ного межбюджетного трансферта из бюджета Удмуртской Республики бюджету муниципального образования в Удмуртской Республике на софинансирование инициативного проекта, выдвигаемого для получения финансовой поддержки за счет межбюджетных трансфертов из бюджета Удмуртской Республики:**</t>
  </si>
  <si>
    <t xml:space="preserve">** Отчетные данные предоставляются по итогам реализации инициативного проекта, выдвигаемого для получения финансовой поддержки за счет межбюджетных трансфертов из бюджета Удмуртской Республики
</t>
  </si>
  <si>
    <t>⃰ Указываются реквизиты акта ввода в эксплуатацию, акта выполненных работ, документа, подтверждающего поставку</t>
  </si>
  <si>
    <t xml:space="preserve">5.1. Объект, включенный в инициативный проект                </t>
  </si>
  <si>
    <t xml:space="preserve">за счет инициативных платежей  населения муниципального образования (далее- жители) </t>
  </si>
  <si>
    <t>за счет инициативных платежей  юридических лиц, индивидуальных предпринимателей, крестьянских (фермерских) хозяйств, физических лиц</t>
  </si>
  <si>
    <t>Финансирование за счет инициативных платежей  юридических лиц, индивидуальных предпринимателей, крестьянских (фермерских) хозяйств, физических лиц</t>
  </si>
  <si>
    <t>участие иных заинтересованных лиц</t>
  </si>
  <si>
    <t>2.2. Иные заинтересованные лица:</t>
  </si>
  <si>
    <t>1. Сведения об объемах имущественного и (или) трудового участия жителей, иных заинтересованных лиц в инициативный проект, выдвигаемый для получения финансовой поддержки за счет межбюджетных трансфертов из бюджета Удмуртской Республики:</t>
  </si>
  <si>
    <t>2. Описание имущественного и (или) трудового участия жителей, иных заинтересованных лиц в инициативный проект, выдвигаемый для получения финансовой поддержки за счет межбюджетных трансфертов из бюджета Удмуртской Республики:</t>
  </si>
  <si>
    <t>№ соглашения</t>
  </si>
  <si>
    <t>МО "Город Сарапул"</t>
  </si>
  <si>
    <t>«Устройство УО обводного канала в городе Сарапуле»</t>
  </si>
  <si>
    <t>ИБ 2024-27-2</t>
  </si>
  <si>
    <t xml:space="preserve"> газонокосилкой, сбор и выноска скошенной травы;Расчистка площадей от кустарников и мелколесья вручную: при средней поросли, обрезка поросли с откидыванием в сторону, сбор в кучи срезанной поросли, вынос с границ участка.</t>
  </si>
  <si>
    <t>Планировка участка: вручную. Планировка поверхности со срезкой неровностей, засыпка углублений, уплотнение грунта. Очистка участка от мусора: сбор и вынос бытового мусора; Выкашивание газонов:</t>
  </si>
  <si>
    <t xml:space="preserve">Устройство подстилающих и выравнивающих слоев оснований: из ПГС, дресвы;Смесь песчано-гравийная природная;Устройство бетонных фундаментов общего назначения объемом: до 5м3;
</t>
  </si>
  <si>
    <t>Смеси бетонные тяжелого бетона (БСТ) ;Скамья бульварная без спинки БС-1;Урна У-11, переворачивающаяся круглая, из стального листа на ножках из стальной гнутой полосы, окрашена цветными эмалями, размеры 610х300 мм;</t>
  </si>
  <si>
    <t>Подготовка стандартных посадочных мест для деревьев-саженцев с оголенной корневой системой вручную: с добавлением растительной земли;Посадка деревьев-саженцев в ямы;Рябина обыкновенная</t>
  </si>
  <si>
    <t>ИБ 2024-27-3</t>
  </si>
  <si>
    <t>«Универсальная спортивная площадка на территории МБОУ «Лицей № 18» (корпус 2)»</t>
  </si>
  <si>
    <t>Планировка площадей; ограждение по трём сторонам площадки. Покрытие асфальт, с разметкой. Спортивное оснащение: волейбольные стойки и сетка</t>
  </si>
  <si>
    <t>Установка металлических столбов высотой до 4 м: с погружением в бетонное основание (Демонтаж);Установка металлических столбов высотой более 4 м: с погружением в бетонное основание (ПРИМ. Демонтаж);</t>
  </si>
  <si>
    <t xml:space="preserve">Перевозка грузов автомобилями-самосвалами грузоподъемностью 10 т;Валка деревьев с корня без корчевки пня мягколиственных и твердолиственных пород при диаметре ствола: до 48 см (ПРИМ. 60 см);Разделка древесины мягких пород, </t>
  </si>
  <si>
    <t xml:space="preserve">полученной от валки леса, диаметр стволов: более 32 см;Корчевка пней твердых пород вручную с засыпкой ям от корчевки в городских условиях, диаметр пня: до 65 см;Земля растительная;Вывозка пней тракторными прицепами, </t>
  </si>
  <si>
    <t xml:space="preserve">диаметр деревьев: свыше 32 см;Вырезка сухих ветвей деревьев лиственных пород диаметром: до 350 мм при количестве срезанных ветвей до 15;Формовочная обрезка деревьев высотой: более 5 м;Посадка деревьев и кустарников с комом </t>
  </si>
  <si>
    <t xml:space="preserve">земли размером: 0,3х0,3 м;Рябина обыкновенная;Разборка покрытий и оснований: асфальтобетонных;Разработка грунта с погрузкой на автомобили-самосвалы в траншеях экскаватором «обратная лопата» с ковшом;Погрузо-разгрузочные </t>
  </si>
  <si>
    <t>работы при автомобильных перевозках: Погрузка мусора строительного с погрузкой вручную;Перевозка грузов автомобилями-самосвалами грузоподъемностью 10 т.</t>
  </si>
  <si>
    <t xml:space="preserve">Стойка баскетбольная с щитом из оргстекла, усиленным кольцом и металлической сеткой ИП Русинов Д.Л. </t>
  </si>
  <si>
    <t>ИБ 2024-27-4</t>
  </si>
  <si>
    <t>«Универсальная спортивная площадка на территории МБОУ СОШ № 7 г. Сарапула»</t>
  </si>
  <si>
    <t>Планировка площадей; ограждение по трём сторонам площадки. Покрытие асфальт, с разметкой. Спортивное оснащение: волейбольные стойки и сетка, баскетбольные щиты с кольцом</t>
  </si>
  <si>
    <t>Валка деревьев с корня без корчевки пня мягколиственных и твердолиственных пород при диаметре ствола: до 48см;Валка деревьев с корня без корчевки пня мягколиственных и твердолиственных пород при диаметре ствола: до 24см;Разделка древесины мягких пород, полученной от валки леса, диаметр стволов: более 32 см;Разделка древесины мягких пород, полученной от валки леса, диаметр стволов: до 24см;Корчевка пней твердых пород вручную с засыпкой ям от корчевки в городских условиях, диаметр пня: до 45 см;Земля растительная;Корчевка пней твердых пород вручную с засыпкой ям от корчевки в городских условиях, диаметр пня: до 25 см;Расчистка площадей от кустарника и мелколесья вручную: при средней поросли;Посадка деревьев и кустарников с комом земли размером: 0,3х0,3м;Туя западная, высота 0,5-1,0 м.</t>
  </si>
  <si>
    <t>Разборка покрытий и оснований: асфальтобетонных с помощью молотков отбойных;Разборка покрытий и оснований щебеночных;Разработка грунта с погрузкой на автомобили-самосвалы экскаваторами с ковшом;Погрузка при автомобильных перевозка мусора строительного с погрузкой экскаваторами емкостью ковша;Перевозка грузов I класса автомобилями-самосвалами грузоподъемностью 10т;Дробление древесно-кустарниковой растительности</t>
  </si>
  <si>
    <t>ИБ 2024-27-5</t>
  </si>
  <si>
    <t>«Устройство уличного освещения в г. Сарапуле по ул. Калинина от ДК Электрон до ул. Гончарова»</t>
  </si>
  <si>
    <t>установка железных опор, прокладка труб и кабелей, установка светильников</t>
  </si>
  <si>
    <t>Выкашивание травы вручную при междурядьях; Сгребание и уборка трав; Планировка участка: вручную; посев газонов партерных, мавританских и обыкновенных вручную; Семена трав: костер;Подготовка нестандартных посадочных мест для деревьев или кустарников с комом земли механизированным способом: в естественном грунте;Посадка деревьев и кустарников с комом земли;Рябина обыкновенная; Уход за деревьями или кустарниками с комом земли.</t>
  </si>
  <si>
    <t>Формовочная обрезка деревьев высотой: более 5 м; Формовочная обрезка деревьев высотой: до 5 м; Погрузо-разгрузочные работы при автомобильных перевозках: Погрузка дров - прим. древесные остатки обрезки деревьев;Перевозка грузов автомобилями-самосвалами грузоподъемностью 10 т</t>
  </si>
  <si>
    <t>ИБ 2024-27-6</t>
  </si>
  <si>
    <t>«Устройство уличного освещения в г.Сарапуле по ул. Калинина от ул. Чистякова до ДК Электрон»</t>
  </si>
  <si>
    <t>установка железных опор, прокладка труб ПВХ, силовых кабелей, установка светильников</t>
  </si>
  <si>
    <t>ИБ 2024-27-7</t>
  </si>
  <si>
    <t>«Устройство беговой дорожки на территории МБОУ «СОШ № 12»</t>
  </si>
  <si>
    <t>Устройство беговой дорожки: длина 163 метра, ширина 2 метра. Покрытие асфальт с разметкой. С одной из сторон беговая дорожка будет оснащена прыжковой ямой: наполнение песок.</t>
  </si>
  <si>
    <t>Валка деревьев в городских условиях;Разделка древесины твердых пород и лиственницы, полученной от валки леса, диаметр стволов: до 20 см;Корчевка пней в грунтах естественного залегания корчевателями-собирателями на тракторе;Засыпка ям подкоренных бульдозерами;Земля растительная;Погрузо-разгрузочные работы при автомобильных перевозках: Погрузка дров;Перевозка грузов автомобилями-самосвалами;Формовочная обрезка деревьев высотой: более 5 м;Вырезка сухих ветвей деревьев лиственных пород;Дробление древесно-кустарниковой растительности в щепу самоходным мульчером;Закраска ран у растущих деревьев;Краска для наружных работ, зеленая;Устройство подстилающих и выравнивающих слоев оснований: из песка;Песок для строительных работ природный 50%; обогащенный 50%;Планировка площадей: ручным способом;Устройство подстилающих и выравнивающих слоев оснований: из щебня;Щебень М 600, фракция 20-40 мм;Посадка деревьев и кустарников с комом земли размером: 0,5х0,4 м: установка деревьев в ямы автокраном, засыпка земли с трамбованием, установка кольев и укрепление деревьев, полив, обрезка крон;Рябина обыкновенная.</t>
  </si>
  <si>
    <t>Устройство дорожных насыпей бульдозерами с перемещением грунта;Глина;Перевозка грузов автомобилями-самосвалами;Уплотнение грунта пневматическими трамбовками.</t>
  </si>
  <si>
    <t>ИБ 2024-27-8</t>
  </si>
  <si>
    <t>«Установка воркаут площадки на территории МБОУ «СОШ № 12»</t>
  </si>
  <si>
    <t>Установка воркаут площадка 200кв.м, ширина 10 метров, длина 20 метров. Покрытие резиновая крошка на бетонное основание. установка спортивного оснащения.</t>
  </si>
  <si>
    <t>Подготовка почвы для устройства партерного и обыкновенного газона с внесением растительной земли слоем 15 см: вручную;Посев газонов партерных, мавританских и обыкновенных вручную;Семена трав: костер.</t>
  </si>
  <si>
    <t>Планировка площадей: ручным способом;Посадка деревьев и кустарников с комом земли размером: 0,5х0,4 м;Рябина обыкновенная;Погрузо-разгрузочные работы при автомобильных перевозках: Погрузка мусора строительного с погрузкой вручную;Перевозка грузов автомобилями-самосвалами;Установка люка;Люк чугунный легкий Л(A30)-В-1-60;Устройство бетонной подготовки;Смеси бетонные тяжелого бетона (БСТ), класс В15;Устройство покрытий: дощатых толщиной 36 мм.</t>
  </si>
  <si>
    <t>ИБ 2024-27-9</t>
  </si>
  <si>
    <t>«Устройство УО по ул. Лазурная от дома 93 по ул. Мира до дома по адресу ж/р Гудок-2 квартал 4 № 7»</t>
  </si>
  <si>
    <t>Прокладка электрических сетей, установка светильников</t>
  </si>
  <si>
    <t>Сборка с помощью лебедок ручных (Сварка,опорных элементов, худ.конструкции,приваривание к опорам);Масляная окраска металлических поверхностей.</t>
  </si>
  <si>
    <t>Трубы электросварные профильные из коррозионностойкой стали 08Х18Н10, наружный размер 50х50 мм, толщина стенки 2,0 мм;Круг стальной горячекатаный, марка стали ВСт3пс5-1, диаметр 12 мм;Трубы стальные сварные неоцинкованные водогазопроводные с резьбой, обыкновенные, номинальный диаметр 32 мм, толщина стенки 3,2 мм;Сталь угловая равнополочная, марка стали: Ст3сп, размером 45х45 мм;Бруски деревянные, размер 50х50 мм;Эмаль ПФ-115;Электроды сварочные АНО-4, Э46, диаметр 3 мм.</t>
  </si>
  <si>
    <t>установка опор, подвеска СИП и светильников</t>
  </si>
  <si>
    <t>завершен</t>
  </si>
  <si>
    <t>01.07.2024 года;</t>
  </si>
  <si>
    <t>Акт выполненных работ №1 от 29.07.2024  года.⃰  ⃰</t>
  </si>
  <si>
    <t>28.05.2024 года;</t>
  </si>
  <si>
    <t>Акт выполненных работ №1 от 20.08.2024 года.⃰  ⃰</t>
  </si>
  <si>
    <t>увеличение на основании сметы</t>
  </si>
  <si>
    <t>по акту выполненных работ</t>
  </si>
  <si>
    <t>экономия в результате конкурсных процедур</t>
  </si>
  <si>
    <t>17.06.2024 года;</t>
  </si>
  <si>
    <t>Акт выполненных работ №1 от 30.08.2024 года.⃰  ⃰</t>
  </si>
  <si>
    <t>Акт выполненных работ №4 от 31.10.2024 года.⃰  ⃰</t>
  </si>
  <si>
    <t>31.07.2024 года;</t>
  </si>
  <si>
    <t>10.06.2024 года;</t>
  </si>
  <si>
    <t>Акт выполненных работ №1 от 29.08.2024 года.⃰  ⃰</t>
  </si>
  <si>
    <t>Акт выполненных работ №3 от 31.10.2024 года.⃰  ⃰</t>
  </si>
  <si>
    <t>Акт выполненных работ №2 от 31.10.2024 года.⃰  ⃰</t>
  </si>
  <si>
    <t>Акт выполненных работ №1 от 31.10.2024 года.⃰  ⃰</t>
  </si>
  <si>
    <r>
      <t xml:space="preserve">Начальник Управления финансов             </t>
    </r>
    <r>
      <rPr>
        <b/>
        <sz val="11"/>
        <color theme="1"/>
        <rFont val="Times New Roman"/>
        <family val="1"/>
        <charset val="204"/>
      </rPr>
      <t>___________                       Н.Н.Галиева</t>
    </r>
  </si>
  <si>
    <t xml:space="preserve"> (подпись)                                 </t>
  </si>
  <si>
    <r>
      <t xml:space="preserve">Глава города Сарапула       </t>
    </r>
    <r>
      <rPr>
        <b/>
        <sz val="11"/>
        <color rgb="FF92D05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 ___________                       В.М.Шестаков</t>
    </r>
  </si>
  <si>
    <r>
      <t xml:space="preserve">Исполнитель                                           </t>
    </r>
    <r>
      <rPr>
        <b/>
        <sz val="11"/>
        <rFont val="Times New Roman"/>
        <family val="1"/>
        <charset val="204"/>
      </rPr>
      <t xml:space="preserve"> ___________                     О.С.Симанова                                                        834147(41932)</t>
    </r>
  </si>
  <si>
    <t xml:space="preserve">                 (подпись)                                 </t>
  </si>
  <si>
    <t xml:space="preserve">  (подпись)          </t>
  </si>
  <si>
    <t xml:space="preserve"> (подпись)          (расшифровка подписи)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</si>
</sst>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92D05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92D05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14" fontId="1" fillId="2" borderId="0" xfId="0" applyNumberFormat="1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2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8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Alignment="1" applyProtection="1">
      <alignment horizontal="left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Border="1" applyAlignment="1">
      <alignment horizontal="left"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vertical="top" wrapText="1"/>
      <protection locked="0"/>
    </xf>
    <xf numFmtId="0" fontId="1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 applyProtection="1">
      <alignment vertical="top" wrapText="1"/>
      <protection locked="0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right" vertical="top" wrapText="1"/>
    </xf>
    <xf numFmtId="0" fontId="1" fillId="2" borderId="12" xfId="0" applyFont="1" applyFill="1" applyBorder="1" applyAlignment="1">
      <alignment horizontal="right"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1" xfId="0" applyFont="1" applyFill="1" applyBorder="1" applyAlignment="1">
      <alignment vertical="top" wrapText="1"/>
    </xf>
    <xf numFmtId="0" fontId="1" fillId="2" borderId="12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/>
    <xf numFmtId="0" fontId="1" fillId="2" borderId="0" xfId="0" applyFont="1" applyFill="1" applyAlignment="1" applyProtection="1">
      <alignment horizontal="right"/>
      <protection locked="0"/>
    </xf>
    <xf numFmtId="0" fontId="1" fillId="2" borderId="0" xfId="0" applyFont="1" applyFill="1" applyAlignment="1" applyProtection="1">
      <protection locked="0"/>
    </xf>
    <xf numFmtId="0" fontId="1" fillId="2" borderId="0" xfId="0" applyFont="1" applyFill="1" applyAlignment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justify"/>
    </xf>
    <xf numFmtId="0" fontId="3" fillId="2" borderId="0" xfId="0" applyFont="1" applyFill="1" applyAlignment="1" applyProtection="1">
      <alignment horizontal="left" vertical="top"/>
      <protection locked="0"/>
    </xf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8" xfId="0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 applyProtection="1">
      <alignment horizontal="center" vertical="center" wrapText="1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>
      <alignment horizontal="center" vertical="center"/>
    </xf>
    <xf numFmtId="14" fontId="1" fillId="2" borderId="0" xfId="0" applyNumberFormat="1" applyFont="1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protection locked="0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opLeftCell="A38" zoomScale="80" zoomScaleNormal="80" workbookViewId="0">
      <selection activeCell="F95" sqref="F95"/>
    </sheetView>
  </sheetViews>
  <sheetFormatPr defaultRowHeight="13.8" x14ac:dyDescent="0.25"/>
  <cols>
    <col min="1" max="1" width="10.109375" style="92" customWidth="1"/>
    <col min="2" max="2" width="22" style="92" customWidth="1"/>
    <col min="3" max="3" width="9.88671875" style="92" customWidth="1"/>
    <col min="4" max="4" width="11.6640625" style="92" customWidth="1"/>
    <col min="5" max="5" width="12" style="92" hidden="1" customWidth="1"/>
    <col min="6" max="6" width="16" style="92" customWidth="1"/>
    <col min="7" max="7" width="15.109375" style="92" customWidth="1"/>
    <col min="8" max="8" width="13.109375" style="92" customWidth="1"/>
    <col min="9" max="9" width="9.88671875" style="92" customWidth="1"/>
    <col min="10" max="10" width="11.33203125" style="92" customWidth="1"/>
    <col min="11" max="11" width="12.88671875" style="92" customWidth="1"/>
    <col min="12" max="12" width="11.33203125" style="92" customWidth="1"/>
    <col min="13" max="13" width="9.88671875" style="92" customWidth="1"/>
    <col min="14" max="14" width="13.33203125" style="92" customWidth="1"/>
    <col min="15" max="15" width="9.44140625" style="92" customWidth="1"/>
    <col min="16" max="16" width="9.88671875" style="92" customWidth="1"/>
    <col min="17" max="17" width="10" style="92" customWidth="1"/>
    <col min="18" max="18" width="11" style="92" customWidth="1"/>
    <col min="19" max="19" width="10.44140625" style="92" customWidth="1"/>
    <col min="20" max="20" width="10.109375" style="92" customWidth="1"/>
    <col min="21" max="16384" width="8.88671875" style="92"/>
  </cols>
  <sheetData>
    <row r="1" spans="1:20" ht="15" customHeight="1" x14ac:dyDescent="0.25">
      <c r="P1" s="104" t="s">
        <v>33</v>
      </c>
      <c r="Q1" s="104"/>
      <c r="R1" s="104"/>
      <c r="S1" s="104"/>
      <c r="T1" s="104"/>
    </row>
    <row r="2" spans="1:20" x14ac:dyDescent="0.25">
      <c r="P2" s="104"/>
      <c r="Q2" s="104"/>
      <c r="R2" s="104"/>
      <c r="S2" s="104"/>
      <c r="T2" s="104"/>
    </row>
    <row r="3" spans="1:20" x14ac:dyDescent="0.25">
      <c r="P3" s="104"/>
      <c r="Q3" s="104"/>
      <c r="R3" s="104"/>
      <c r="S3" s="104"/>
      <c r="T3" s="104"/>
    </row>
    <row r="4" spans="1:20" x14ac:dyDescent="0.25">
      <c r="P4" s="104"/>
      <c r="Q4" s="104"/>
      <c r="R4" s="104"/>
      <c r="S4" s="104"/>
      <c r="T4" s="104"/>
    </row>
    <row r="5" spans="1:20" x14ac:dyDescent="0.25">
      <c r="P5" s="104"/>
      <c r="Q5" s="104"/>
      <c r="R5" s="104"/>
      <c r="S5" s="104"/>
      <c r="T5" s="104"/>
    </row>
    <row r="6" spans="1:20" x14ac:dyDescent="0.25">
      <c r="P6" s="104"/>
      <c r="Q6" s="104"/>
      <c r="R6" s="104"/>
      <c r="S6" s="104"/>
      <c r="T6" s="104"/>
    </row>
    <row r="7" spans="1:20" x14ac:dyDescent="0.25">
      <c r="P7" s="104"/>
      <c r="Q7" s="104"/>
      <c r="R7" s="104"/>
      <c r="S7" s="104"/>
      <c r="T7" s="104"/>
    </row>
    <row r="8" spans="1:20" ht="15.75" customHeight="1" x14ac:dyDescent="0.25"/>
    <row r="9" spans="1:20" ht="15" customHeight="1" x14ac:dyDescent="0.25">
      <c r="A9" s="40" t="s">
        <v>34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15.7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16.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8.75" customHeight="1" x14ac:dyDescent="0.25"/>
    <row r="13" spans="1:20" ht="19.5" customHeight="1" x14ac:dyDescent="0.25">
      <c r="A13" s="41" t="s">
        <v>31</v>
      </c>
      <c r="B13" s="41"/>
      <c r="C13" s="41"/>
      <c r="D13" s="42">
        <v>45658</v>
      </c>
      <c r="E13" s="43"/>
      <c r="F13" s="43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19.5" customHeight="1" x14ac:dyDescent="0.25">
      <c r="A14" s="41" t="s">
        <v>35</v>
      </c>
      <c r="B14" s="41"/>
      <c r="C14" s="41"/>
      <c r="D14" s="41"/>
      <c r="E14" s="41"/>
      <c r="F14" s="41"/>
      <c r="G14" s="41"/>
      <c r="H14" s="43" t="s">
        <v>75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13.5" customHeight="1" x14ac:dyDescent="0.25">
      <c r="H15" s="98"/>
    </row>
    <row r="16" spans="1:20" ht="26.25" customHeight="1" x14ac:dyDescent="0.25">
      <c r="A16" s="45" t="s">
        <v>0</v>
      </c>
      <c r="B16" s="45"/>
      <c r="C16" s="45"/>
    </row>
    <row r="17" spans="1:20" ht="65.25" customHeight="1" thickBot="1" x14ac:dyDescent="0.3">
      <c r="A17" s="41" t="s">
        <v>62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15" customHeight="1" x14ac:dyDescent="0.25">
      <c r="A18" s="46" t="s">
        <v>74</v>
      </c>
      <c r="B18" s="8" t="s">
        <v>36</v>
      </c>
      <c r="C18" s="47" t="s">
        <v>37</v>
      </c>
      <c r="D18" s="48"/>
      <c r="E18" s="48"/>
      <c r="F18" s="48"/>
      <c r="G18" s="48"/>
      <c r="H18" s="49"/>
      <c r="I18" s="8" t="s">
        <v>38</v>
      </c>
      <c r="J18" s="8"/>
      <c r="K18" s="8"/>
      <c r="L18" s="8"/>
      <c r="M18" s="8"/>
      <c r="N18" s="8" t="s">
        <v>40</v>
      </c>
      <c r="O18" s="8" t="s">
        <v>41</v>
      </c>
      <c r="P18" s="8"/>
      <c r="Q18" s="8"/>
      <c r="R18" s="8"/>
      <c r="S18" s="8"/>
      <c r="T18" s="50" t="s">
        <v>1</v>
      </c>
    </row>
    <row r="19" spans="1:20" ht="16.5" customHeight="1" x14ac:dyDescent="0.25">
      <c r="A19" s="51"/>
      <c r="B19" s="12"/>
      <c r="C19" s="52"/>
      <c r="D19" s="53"/>
      <c r="E19" s="53"/>
      <c r="F19" s="53"/>
      <c r="G19" s="53"/>
      <c r="H19" s="54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55"/>
    </row>
    <row r="20" spans="1:20" ht="53.4" customHeight="1" x14ac:dyDescent="0.25">
      <c r="A20" s="51"/>
      <c r="B20" s="12"/>
      <c r="C20" s="56"/>
      <c r="D20" s="57"/>
      <c r="E20" s="57"/>
      <c r="F20" s="57"/>
      <c r="G20" s="57"/>
      <c r="H20" s="58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55"/>
    </row>
    <row r="21" spans="1:20" x14ac:dyDescent="0.25">
      <c r="A21" s="51"/>
      <c r="B21" s="12"/>
      <c r="C21" s="12" t="s">
        <v>2</v>
      </c>
      <c r="D21" s="59" t="s">
        <v>3</v>
      </c>
      <c r="E21" s="59"/>
      <c r="F21" s="59"/>
      <c r="G21" s="59"/>
      <c r="H21" s="59"/>
      <c r="I21" s="60"/>
      <c r="J21" s="59" t="s">
        <v>3</v>
      </c>
      <c r="K21" s="59"/>
      <c r="L21" s="59"/>
      <c r="M21" s="59"/>
      <c r="N21" s="12"/>
      <c r="O21" s="12" t="s">
        <v>2</v>
      </c>
      <c r="P21" s="12" t="s">
        <v>3</v>
      </c>
      <c r="Q21" s="12"/>
      <c r="R21" s="12"/>
      <c r="S21" s="12"/>
      <c r="T21" s="55"/>
    </row>
    <row r="22" spans="1:20" ht="237.6" customHeight="1" x14ac:dyDescent="0.25">
      <c r="A22" s="51"/>
      <c r="B22" s="12"/>
      <c r="C22" s="12"/>
      <c r="D22" s="61" t="s">
        <v>4</v>
      </c>
      <c r="E22" s="61" t="s">
        <v>5</v>
      </c>
      <c r="F22" s="61" t="s">
        <v>5</v>
      </c>
      <c r="G22" s="61" t="s">
        <v>67</v>
      </c>
      <c r="H22" s="61" t="s">
        <v>68</v>
      </c>
      <c r="I22" s="61" t="s">
        <v>2</v>
      </c>
      <c r="J22" s="61" t="s">
        <v>4</v>
      </c>
      <c r="K22" s="61" t="s">
        <v>5</v>
      </c>
      <c r="L22" s="61" t="s">
        <v>39</v>
      </c>
      <c r="M22" s="61" t="s">
        <v>68</v>
      </c>
      <c r="N22" s="12"/>
      <c r="O22" s="12"/>
      <c r="P22" s="61" t="s">
        <v>4</v>
      </c>
      <c r="Q22" s="61" t="s">
        <v>5</v>
      </c>
      <c r="R22" s="61" t="s">
        <v>39</v>
      </c>
      <c r="S22" s="61" t="s">
        <v>68</v>
      </c>
      <c r="T22" s="55"/>
    </row>
    <row r="23" spans="1:20" ht="72" customHeight="1" thickBot="1" x14ac:dyDescent="0.3">
      <c r="A23" s="62" t="s">
        <v>77</v>
      </c>
      <c r="B23" s="105" t="s">
        <v>76</v>
      </c>
      <c r="C23" s="63">
        <f>D23+F23+G23+H23</f>
        <v>1382794</v>
      </c>
      <c r="D23" s="64">
        <v>953650</v>
      </c>
      <c r="E23" s="64"/>
      <c r="F23" s="64">
        <v>143048</v>
      </c>
      <c r="G23" s="64">
        <v>143048</v>
      </c>
      <c r="H23" s="64">
        <v>143048</v>
      </c>
      <c r="I23" s="63">
        <f>J23+K23+L23+M23</f>
        <v>1382794</v>
      </c>
      <c r="J23" s="64">
        <v>953650</v>
      </c>
      <c r="K23" s="64">
        <v>143048</v>
      </c>
      <c r="L23" s="64">
        <v>143048</v>
      </c>
      <c r="M23" s="64">
        <v>143048</v>
      </c>
      <c r="N23" s="64">
        <v>1375880.03</v>
      </c>
      <c r="O23" s="63">
        <f>P23+Q23+R23+S23</f>
        <v>1375880.0299999998</v>
      </c>
      <c r="P23" s="64">
        <v>948882.77</v>
      </c>
      <c r="Q23" s="64">
        <v>142332.42000000001</v>
      </c>
      <c r="R23" s="64">
        <v>142332.42000000001</v>
      </c>
      <c r="S23" s="64">
        <v>142332.42000000001</v>
      </c>
      <c r="T23" s="66"/>
    </row>
    <row r="24" spans="1:20" ht="14.25" customHeight="1" x14ac:dyDescent="0.25"/>
    <row r="25" spans="1:20" ht="15.75" customHeight="1" x14ac:dyDescent="0.25">
      <c r="A25" s="41" t="s">
        <v>63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15.75" customHeight="1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13.5" customHeight="1" thickBot="1" x14ac:dyDescent="0.3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1:20" ht="65.25" customHeight="1" x14ac:dyDescent="0.25">
      <c r="A28" s="9" t="s">
        <v>42</v>
      </c>
      <c r="B28" s="8"/>
      <c r="C28" s="8" t="s">
        <v>43</v>
      </c>
      <c r="D28" s="8"/>
      <c r="E28" s="1"/>
      <c r="F28" s="1" t="s">
        <v>44</v>
      </c>
      <c r="G28" s="8" t="s">
        <v>45</v>
      </c>
      <c r="H28" s="8"/>
      <c r="I28" s="106" t="s">
        <v>29</v>
      </c>
    </row>
    <row r="29" spans="1:20" ht="15.75" customHeight="1" x14ac:dyDescent="0.25">
      <c r="A29" s="4" t="s">
        <v>6</v>
      </c>
      <c r="B29" s="5"/>
      <c r="C29" s="107">
        <f>C31+C32+C33+C34</f>
        <v>1382794</v>
      </c>
      <c r="D29" s="107"/>
      <c r="E29" s="108"/>
      <c r="F29" s="129">
        <f>F31+F32+F33+F34</f>
        <v>100.00009999999999</v>
      </c>
      <c r="G29" s="10">
        <v>1375880.03</v>
      </c>
      <c r="H29" s="10"/>
      <c r="I29" s="108"/>
    </row>
    <row r="30" spans="1:20" ht="15" customHeight="1" x14ac:dyDescent="0.25">
      <c r="A30" s="6" t="s">
        <v>7</v>
      </c>
      <c r="B30" s="7"/>
      <c r="C30" s="110"/>
      <c r="D30" s="110"/>
      <c r="E30" s="111"/>
      <c r="F30" s="111"/>
      <c r="G30" s="11"/>
      <c r="H30" s="11"/>
      <c r="I30" s="111"/>
    </row>
    <row r="31" spans="1:20" ht="30" customHeight="1" x14ac:dyDescent="0.25">
      <c r="A31" s="4" t="s">
        <v>46</v>
      </c>
      <c r="B31" s="5"/>
      <c r="C31" s="112">
        <v>953650</v>
      </c>
      <c r="D31" s="112"/>
      <c r="E31" s="108"/>
      <c r="F31" s="108">
        <f>ROUND((C31/C$29*100),4)</f>
        <v>68.965400000000002</v>
      </c>
      <c r="G31" s="12">
        <f>ROUND((G$29*F31/100),2)+1.6</f>
        <v>948882.77</v>
      </c>
      <c r="H31" s="12"/>
      <c r="I31" s="108">
        <f>C31-G31</f>
        <v>4767.2299999999814</v>
      </c>
    </row>
    <row r="32" spans="1:20" ht="45.75" customHeight="1" x14ac:dyDescent="0.25">
      <c r="A32" s="4" t="s">
        <v>8</v>
      </c>
      <c r="B32" s="5"/>
      <c r="C32" s="112">
        <v>143048</v>
      </c>
      <c r="D32" s="112"/>
      <c r="E32" s="108"/>
      <c r="F32" s="108">
        <f>ROUND((C32/C$29*100),4)</f>
        <v>10.344900000000001</v>
      </c>
      <c r="G32" s="12">
        <f>ROUND((G$29*F32/100),2)-0.99</f>
        <v>142332.42000000001</v>
      </c>
      <c r="H32" s="12"/>
      <c r="I32" s="108">
        <f t="shared" ref="I32:I34" si="0">C32-G32</f>
        <v>715.57999999998719</v>
      </c>
    </row>
    <row r="33" spans="1:21" ht="46.5" customHeight="1" x14ac:dyDescent="0.25">
      <c r="A33" s="4" t="s">
        <v>47</v>
      </c>
      <c r="B33" s="5"/>
      <c r="C33" s="112">
        <v>143048</v>
      </c>
      <c r="D33" s="112"/>
      <c r="E33" s="108"/>
      <c r="F33" s="108">
        <f>ROUND((C33/C$29*100),4)</f>
        <v>10.344900000000001</v>
      </c>
      <c r="G33" s="12">
        <f>ROUND((G$29*F33/100),2)-0.99</f>
        <v>142332.42000000001</v>
      </c>
      <c r="H33" s="12"/>
      <c r="I33" s="108">
        <f t="shared" si="0"/>
        <v>715.57999999998719</v>
      </c>
    </row>
    <row r="34" spans="1:21" ht="105.75" customHeight="1" thickBot="1" x14ac:dyDescent="0.3">
      <c r="A34" s="2" t="s">
        <v>69</v>
      </c>
      <c r="B34" s="3"/>
      <c r="C34" s="113">
        <v>143048</v>
      </c>
      <c r="D34" s="113"/>
      <c r="E34" s="114"/>
      <c r="F34" s="108">
        <f>ROUND((C34/C$29*100),4)</f>
        <v>10.344900000000001</v>
      </c>
      <c r="G34" s="12">
        <f>ROUND((G$29*F34/100),2)-0.99</f>
        <v>142332.42000000001</v>
      </c>
      <c r="H34" s="12"/>
      <c r="I34" s="108">
        <f t="shared" si="0"/>
        <v>715.57999999998719</v>
      </c>
    </row>
    <row r="35" spans="1:21" ht="12.75" customHeight="1" x14ac:dyDescent="0.25"/>
    <row r="36" spans="1:21" ht="15.75" customHeight="1" x14ac:dyDescent="0.25">
      <c r="A36" s="45" t="s">
        <v>22</v>
      </c>
      <c r="B36" s="45"/>
      <c r="C36" s="45"/>
    </row>
    <row r="37" spans="1:21" ht="12.75" customHeight="1" x14ac:dyDescent="0.25">
      <c r="A37" s="41" t="s">
        <v>72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1" ht="20.25" customHeight="1" thickBot="1" x14ac:dyDescent="0.3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1" ht="128.25" customHeight="1" x14ac:dyDescent="0.25">
      <c r="A39" s="13" t="s">
        <v>9</v>
      </c>
      <c r="B39" s="14"/>
      <c r="C39" s="14" t="s">
        <v>48</v>
      </c>
      <c r="D39" s="14"/>
      <c r="E39" s="14"/>
      <c r="F39" s="14"/>
      <c r="G39" s="14" t="s">
        <v>23</v>
      </c>
      <c r="H39" s="15" t="s">
        <v>24</v>
      </c>
      <c r="I39" s="14" t="s">
        <v>10</v>
      </c>
      <c r="J39" s="16"/>
      <c r="K39" s="17"/>
      <c r="L39" s="31"/>
    </row>
    <row r="40" spans="1:21" ht="32.4" hidden="1" customHeight="1" thickBot="1" x14ac:dyDescent="0.3">
      <c r="A40" s="18"/>
      <c r="B40" s="19"/>
      <c r="C40" s="19"/>
      <c r="D40" s="19"/>
      <c r="E40" s="19"/>
      <c r="F40" s="19"/>
      <c r="G40" s="19"/>
      <c r="H40" s="20"/>
      <c r="I40" s="21"/>
      <c r="J40" s="22"/>
      <c r="K40" s="17"/>
      <c r="L40" s="31"/>
    </row>
    <row r="41" spans="1:21" ht="29.25" customHeight="1" x14ac:dyDescent="0.25">
      <c r="A41" s="23" t="s">
        <v>49</v>
      </c>
      <c r="B41" s="24"/>
      <c r="C41" s="115">
        <f>C43+C44</f>
        <v>222945.56</v>
      </c>
      <c r="D41" s="116"/>
      <c r="E41" s="116"/>
      <c r="F41" s="117"/>
      <c r="G41" s="108">
        <f>G43+G44</f>
        <v>222945.56</v>
      </c>
      <c r="H41" s="118">
        <f>H43+H44</f>
        <v>0</v>
      </c>
      <c r="I41" s="107"/>
      <c r="J41" s="119"/>
    </row>
    <row r="42" spans="1:21" ht="17.25" customHeight="1" x14ac:dyDescent="0.25">
      <c r="A42" s="25" t="s">
        <v>7</v>
      </c>
      <c r="B42" s="26"/>
      <c r="C42" s="19"/>
      <c r="D42" s="19"/>
      <c r="E42" s="19"/>
      <c r="F42" s="19"/>
      <c r="G42" s="108"/>
      <c r="H42" s="118"/>
      <c r="I42" s="107"/>
      <c r="J42" s="119"/>
    </row>
    <row r="43" spans="1:21" ht="19.5" customHeight="1" x14ac:dyDescent="0.25">
      <c r="A43" s="27" t="s">
        <v>50</v>
      </c>
      <c r="B43" s="28"/>
      <c r="C43" s="68">
        <v>111916</v>
      </c>
      <c r="D43" s="68"/>
      <c r="E43" s="68"/>
      <c r="F43" s="68"/>
      <c r="G43" s="120">
        <v>111916</v>
      </c>
      <c r="H43" s="118">
        <f>C43-G43</f>
        <v>0</v>
      </c>
      <c r="I43" s="112"/>
      <c r="J43" s="130"/>
    </row>
    <row r="44" spans="1:21" ht="33" customHeight="1" thickBot="1" x14ac:dyDescent="0.3">
      <c r="A44" s="29" t="s">
        <v>70</v>
      </c>
      <c r="B44" s="30"/>
      <c r="C44" s="69">
        <v>111029.56</v>
      </c>
      <c r="D44" s="69"/>
      <c r="E44" s="69"/>
      <c r="F44" s="69"/>
      <c r="G44" s="123">
        <v>111029.56</v>
      </c>
      <c r="H44" s="124">
        <f>C44-G44</f>
        <v>0</v>
      </c>
      <c r="I44" s="113"/>
      <c r="J44" s="131"/>
    </row>
    <row r="45" spans="1:21" ht="36.75" customHeight="1" x14ac:dyDescent="0.25"/>
    <row r="46" spans="1:21" ht="30.75" customHeight="1" x14ac:dyDescent="0.25">
      <c r="A46" s="41" t="s">
        <v>73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67"/>
    </row>
    <row r="47" spans="1:21" ht="13.5" customHeight="1" x14ac:dyDescent="0.25"/>
    <row r="48" spans="1:21" ht="21.6" customHeight="1" x14ac:dyDescent="0.25">
      <c r="A48" s="92" t="s">
        <v>51</v>
      </c>
      <c r="C48" s="71" t="s">
        <v>79</v>
      </c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</row>
    <row r="49" spans="1:20" ht="17.25" customHeight="1" x14ac:dyDescent="0.25">
      <c r="A49" s="132" t="s">
        <v>78</v>
      </c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132"/>
      <c r="T49" s="132"/>
    </row>
    <row r="50" spans="1:20" ht="19.5" customHeight="1" x14ac:dyDescent="0.25">
      <c r="A50" s="90" t="s">
        <v>71</v>
      </c>
      <c r="B50" s="90"/>
      <c r="C50" s="74" t="s">
        <v>80</v>
      </c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</row>
    <row r="51" spans="1:20" ht="20.25" customHeight="1" x14ac:dyDescent="0.25">
      <c r="A51" s="132" t="s">
        <v>81</v>
      </c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2"/>
    </row>
    <row r="52" spans="1:20" ht="20.399999999999999" customHeight="1" x14ac:dyDescent="0.25">
      <c r="A52" s="132" t="s">
        <v>82</v>
      </c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</row>
    <row r="53" spans="1:20" ht="19.5" customHeight="1" x14ac:dyDescent="0.25">
      <c r="A53" s="76" t="s">
        <v>52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</row>
    <row r="54" spans="1:20" ht="14.4" thickBot="1" x14ac:dyDescent="0.3"/>
    <row r="55" spans="1:20" ht="183.75" customHeight="1" x14ac:dyDescent="0.25">
      <c r="A55" s="32" t="s">
        <v>21</v>
      </c>
      <c r="B55" s="33" t="s">
        <v>11</v>
      </c>
      <c r="C55" s="14" t="s">
        <v>53</v>
      </c>
      <c r="D55" s="14"/>
      <c r="E55" s="34"/>
      <c r="F55" s="14" t="s">
        <v>54</v>
      </c>
      <c r="G55" s="14"/>
      <c r="H55" s="33" t="s">
        <v>55</v>
      </c>
      <c r="I55" s="15" t="s">
        <v>24</v>
      </c>
      <c r="J55" s="35"/>
      <c r="K55" s="36" t="s">
        <v>10</v>
      </c>
    </row>
    <row r="56" spans="1:20" ht="63.75" customHeight="1" x14ac:dyDescent="0.25">
      <c r="A56" s="37">
        <v>1</v>
      </c>
      <c r="B56" s="38" t="s">
        <v>12</v>
      </c>
      <c r="C56" s="78"/>
      <c r="D56" s="78"/>
      <c r="E56" s="79"/>
      <c r="F56" s="78"/>
      <c r="G56" s="78"/>
      <c r="H56" s="79"/>
      <c r="I56" s="80">
        <f>F56-H56</f>
        <v>0</v>
      </c>
      <c r="J56" s="80"/>
      <c r="K56" s="81"/>
    </row>
    <row r="57" spans="1:20" ht="74.25" customHeight="1" x14ac:dyDescent="0.25">
      <c r="A57" s="37">
        <v>2</v>
      </c>
      <c r="B57" s="38" t="s">
        <v>56</v>
      </c>
      <c r="C57" s="78" t="s">
        <v>121</v>
      </c>
      <c r="D57" s="78"/>
      <c r="E57" s="79"/>
      <c r="F57" s="78">
        <v>1382794</v>
      </c>
      <c r="G57" s="78"/>
      <c r="H57" s="79">
        <v>1375880.03</v>
      </c>
      <c r="I57" s="80">
        <f t="shared" ref="I57:I61" si="1">F57-H57</f>
        <v>6913.9699999999721</v>
      </c>
      <c r="J57" s="80"/>
      <c r="K57" s="81" t="s">
        <v>129</v>
      </c>
    </row>
    <row r="58" spans="1:20" ht="90" customHeight="1" x14ac:dyDescent="0.25">
      <c r="A58" s="37">
        <v>3</v>
      </c>
      <c r="B58" s="38" t="s">
        <v>28</v>
      </c>
      <c r="C58" s="78"/>
      <c r="D58" s="78"/>
      <c r="E58" s="79"/>
      <c r="F58" s="78"/>
      <c r="G58" s="78"/>
      <c r="H58" s="79"/>
      <c r="I58" s="80">
        <f t="shared" si="1"/>
        <v>0</v>
      </c>
      <c r="J58" s="80"/>
      <c r="K58" s="81"/>
    </row>
    <row r="59" spans="1:20" ht="105.75" customHeight="1" x14ac:dyDescent="0.25">
      <c r="A59" s="37">
        <v>4</v>
      </c>
      <c r="B59" s="38" t="s">
        <v>13</v>
      </c>
      <c r="C59" s="78"/>
      <c r="D59" s="78"/>
      <c r="E59" s="79"/>
      <c r="F59" s="78"/>
      <c r="G59" s="78"/>
      <c r="H59" s="79"/>
      <c r="I59" s="80">
        <f t="shared" si="1"/>
        <v>0</v>
      </c>
      <c r="J59" s="80"/>
      <c r="K59" s="81"/>
      <c r="M59" s="95"/>
      <c r="N59" s="95"/>
    </row>
    <row r="60" spans="1:20" ht="33" customHeight="1" x14ac:dyDescent="0.25">
      <c r="A60" s="37">
        <v>5</v>
      </c>
      <c r="B60" s="38" t="s">
        <v>14</v>
      </c>
      <c r="C60" s="78"/>
      <c r="D60" s="78"/>
      <c r="E60" s="79"/>
      <c r="F60" s="78"/>
      <c r="G60" s="78"/>
      <c r="H60" s="79"/>
      <c r="I60" s="80">
        <f t="shared" si="1"/>
        <v>0</v>
      </c>
      <c r="J60" s="80"/>
      <c r="K60" s="81"/>
    </row>
    <row r="61" spans="1:20" ht="20.25" customHeight="1" x14ac:dyDescent="0.25">
      <c r="A61" s="37">
        <v>6</v>
      </c>
      <c r="B61" s="38" t="s">
        <v>15</v>
      </c>
      <c r="C61" s="78"/>
      <c r="D61" s="78"/>
      <c r="E61" s="79"/>
      <c r="F61" s="78"/>
      <c r="G61" s="78"/>
      <c r="H61" s="79"/>
      <c r="I61" s="80">
        <f t="shared" si="1"/>
        <v>0</v>
      </c>
      <c r="J61" s="80"/>
      <c r="K61" s="81"/>
    </row>
    <row r="62" spans="1:20" ht="25.5" customHeight="1" thickBot="1" x14ac:dyDescent="0.3">
      <c r="A62" s="82"/>
      <c r="B62" s="39" t="s">
        <v>16</v>
      </c>
      <c r="C62" s="83"/>
      <c r="D62" s="83"/>
      <c r="E62" s="83"/>
      <c r="F62" s="84">
        <f>SUM(F56:F61)</f>
        <v>1382794</v>
      </c>
      <c r="G62" s="85"/>
      <c r="H62" s="86">
        <f>SUM(H56:H61)</f>
        <v>1375880.03</v>
      </c>
      <c r="I62" s="87">
        <f>SUM(I56:J61)</f>
        <v>6913.9699999999721</v>
      </c>
      <c r="J62" s="88"/>
      <c r="K62" s="89"/>
    </row>
    <row r="64" spans="1:20" ht="6.75" customHeight="1" x14ac:dyDescent="0.25">
      <c r="A64" s="41" t="s">
        <v>57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</row>
    <row r="65" spans="1:20" ht="17.25" customHeight="1" x14ac:dyDescent="0.2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</row>
    <row r="66" spans="1:20" ht="10.5" customHeight="1" x14ac:dyDescent="0.2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</row>
    <row r="67" spans="1:20" ht="10.5" customHeight="1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</row>
    <row r="68" spans="1:20" x14ac:dyDescent="0.25">
      <c r="A68" s="41" t="s">
        <v>58</v>
      </c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</row>
    <row r="69" spans="1:20" ht="19.5" customHeight="1" x14ac:dyDescent="0.25">
      <c r="A69" s="90" t="s">
        <v>66</v>
      </c>
      <c r="B69" s="90"/>
      <c r="C69" s="90"/>
      <c r="D69" s="90"/>
      <c r="E69" s="90"/>
      <c r="F69" s="90"/>
      <c r="G69" s="72" t="s">
        <v>122</v>
      </c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</row>
    <row r="70" spans="1:20" ht="20.399999999999999" customHeight="1" x14ac:dyDescent="0.25">
      <c r="A70" s="76" t="s">
        <v>59</v>
      </c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91" t="s">
        <v>61</v>
      </c>
      <c r="M70" s="91"/>
      <c r="N70" s="91"/>
      <c r="O70" s="91"/>
      <c r="P70" s="91"/>
      <c r="Q70" s="91"/>
      <c r="R70" s="91"/>
      <c r="S70" s="91"/>
      <c r="T70" s="91"/>
    </row>
    <row r="72" spans="1:20" x14ac:dyDescent="0.25">
      <c r="A72" s="92" t="s">
        <v>17</v>
      </c>
    </row>
    <row r="73" spans="1:20" x14ac:dyDescent="0.25">
      <c r="A73" s="90" t="s">
        <v>60</v>
      </c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3" t="s">
        <v>130</v>
      </c>
      <c r="R73" s="93"/>
      <c r="S73" s="93"/>
      <c r="T73" s="93"/>
    </row>
    <row r="74" spans="1:20" ht="15.6" x14ac:dyDescent="0.3">
      <c r="A74" s="90" t="s">
        <v>32</v>
      </c>
      <c r="B74" s="90"/>
      <c r="C74" s="90"/>
      <c r="D74" s="94" t="s">
        <v>132</v>
      </c>
      <c r="E74" s="94"/>
      <c r="F74" s="94"/>
      <c r="G74" s="94"/>
      <c r="H74" s="95"/>
      <c r="I74" s="95"/>
      <c r="J74" s="95"/>
      <c r="K74" s="95"/>
      <c r="L74" s="95"/>
      <c r="M74" s="95"/>
      <c r="N74" s="95"/>
      <c r="O74" s="95"/>
    </row>
    <row r="76" spans="1:20" x14ac:dyDescent="0.25">
      <c r="A76" s="96" t="s">
        <v>18</v>
      </c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</row>
    <row r="78" spans="1:20" ht="15.75" customHeight="1" x14ac:dyDescent="0.25">
      <c r="A78" s="75" t="s">
        <v>139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</row>
    <row r="79" spans="1:20" x14ac:dyDescent="0.25">
      <c r="C79" s="97" t="s">
        <v>26</v>
      </c>
      <c r="D79" s="127" t="s">
        <v>140</v>
      </c>
      <c r="G79" s="99" t="s">
        <v>25</v>
      </c>
      <c r="H79" s="99"/>
      <c r="I79" s="95"/>
      <c r="J79" s="95"/>
    </row>
    <row r="81" spans="1:20" x14ac:dyDescent="0.25">
      <c r="A81" s="75" t="s">
        <v>141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</row>
    <row r="82" spans="1:20" x14ac:dyDescent="0.25">
      <c r="C82" s="102" t="s">
        <v>144</v>
      </c>
      <c r="D82" s="102"/>
      <c r="G82" s="99" t="s">
        <v>25</v>
      </c>
      <c r="H82" s="99"/>
      <c r="I82" s="95"/>
      <c r="J82" s="95"/>
    </row>
    <row r="84" spans="1:20" x14ac:dyDescent="0.25">
      <c r="A84" s="100" t="s">
        <v>19</v>
      </c>
    </row>
    <row r="85" spans="1:20" x14ac:dyDescent="0.25">
      <c r="G85" s="98"/>
    </row>
    <row r="86" spans="1:20" x14ac:dyDescent="0.25">
      <c r="A86" s="92" t="s">
        <v>20</v>
      </c>
      <c r="B86" s="125">
        <v>45666</v>
      </c>
      <c r="C86" s="126"/>
    </row>
    <row r="88" spans="1:20" x14ac:dyDescent="0.25">
      <c r="A88" s="101" t="s">
        <v>142</v>
      </c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</row>
    <row r="89" spans="1:20" x14ac:dyDescent="0.25">
      <c r="C89" s="97" t="s">
        <v>26</v>
      </c>
      <c r="D89" s="127" t="s">
        <v>140</v>
      </c>
      <c r="G89" s="102" t="s">
        <v>25</v>
      </c>
      <c r="H89" s="102"/>
      <c r="I89" s="95"/>
      <c r="J89" s="102" t="s">
        <v>27</v>
      </c>
      <c r="K89" s="102"/>
      <c r="L89" s="95"/>
      <c r="M89" s="95"/>
      <c r="N89" s="95"/>
    </row>
    <row r="91" spans="1:20" x14ac:dyDescent="0.25">
      <c r="A91" s="103" t="s">
        <v>30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</row>
    <row r="92" spans="1:20" x14ac:dyDescent="0.25">
      <c r="A92" s="90" t="s">
        <v>65</v>
      </c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</row>
    <row r="93" spans="1:20" s="97" customFormat="1" ht="24.6" customHeight="1" x14ac:dyDescent="0.3">
      <c r="A93" s="41" t="s">
        <v>64</v>
      </c>
      <c r="B93" s="96"/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</row>
    <row r="101" spans="6:6" x14ac:dyDescent="0.25">
      <c r="F101" s="92" t="s">
        <v>26</v>
      </c>
    </row>
  </sheetData>
  <sheetProtection formatRows="0" insertRows="0"/>
  <mergeCells count="114">
    <mergeCell ref="A76:T76"/>
    <mergeCell ref="A78:T78"/>
    <mergeCell ref="A68:T68"/>
    <mergeCell ref="I62:J62"/>
    <mergeCell ref="I60:J60"/>
    <mergeCell ref="A64:T67"/>
    <mergeCell ref="A69:F69"/>
    <mergeCell ref="A70:K70"/>
    <mergeCell ref="L70:T70"/>
    <mergeCell ref="A73:P73"/>
    <mergeCell ref="G69:T69"/>
    <mergeCell ref="Q73:T73"/>
    <mergeCell ref="A93:T93"/>
    <mergeCell ref="A91:T91"/>
    <mergeCell ref="A81:T81"/>
    <mergeCell ref="A88:T88"/>
    <mergeCell ref="A92:T92"/>
    <mergeCell ref="G89:H89"/>
    <mergeCell ref="G82:H82"/>
    <mergeCell ref="B86:C86"/>
    <mergeCell ref="G79:H79"/>
    <mergeCell ref="J89:K89"/>
    <mergeCell ref="C82:D82"/>
    <mergeCell ref="A25:T26"/>
    <mergeCell ref="F56:G56"/>
    <mergeCell ref="F57:G57"/>
    <mergeCell ref="A34:B34"/>
    <mergeCell ref="A36:C36"/>
    <mergeCell ref="A46:T46"/>
    <mergeCell ref="A29:B29"/>
    <mergeCell ref="A30:B30"/>
    <mergeCell ref="A31:B31"/>
    <mergeCell ref="A32:B32"/>
    <mergeCell ref="A33:B33"/>
    <mergeCell ref="C39:F40"/>
    <mergeCell ref="C42:F42"/>
    <mergeCell ref="C41:F41"/>
    <mergeCell ref="C43:F43"/>
    <mergeCell ref="C48:T48"/>
    <mergeCell ref="C28:D28"/>
    <mergeCell ref="G28:H28"/>
    <mergeCell ref="C50:T50"/>
    <mergeCell ref="A53:T53"/>
    <mergeCell ref="A50:B50"/>
    <mergeCell ref="H39:H40"/>
    <mergeCell ref="I43:J43"/>
    <mergeCell ref="A28:B28"/>
    <mergeCell ref="P1:T7"/>
    <mergeCell ref="A9:T11"/>
    <mergeCell ref="A16:C16"/>
    <mergeCell ref="A17:T17"/>
    <mergeCell ref="B18:B22"/>
    <mergeCell ref="C18:H20"/>
    <mergeCell ref="N18:N22"/>
    <mergeCell ref="I18:M20"/>
    <mergeCell ref="O18:S20"/>
    <mergeCell ref="A18:A22"/>
    <mergeCell ref="A13:C13"/>
    <mergeCell ref="D13:G13"/>
    <mergeCell ref="T18:T20"/>
    <mergeCell ref="C21:C22"/>
    <mergeCell ref="D21:H21"/>
    <mergeCell ref="A14:G14"/>
    <mergeCell ref="H14:T14"/>
    <mergeCell ref="J21:M21"/>
    <mergeCell ref="O21:O22"/>
    <mergeCell ref="P21:S21"/>
    <mergeCell ref="T21:T22"/>
    <mergeCell ref="G34:H34"/>
    <mergeCell ref="I59:J59"/>
    <mergeCell ref="I56:J56"/>
    <mergeCell ref="A74:C74"/>
    <mergeCell ref="F62:G62"/>
    <mergeCell ref="C55:D55"/>
    <mergeCell ref="F55:G55"/>
    <mergeCell ref="C56:D56"/>
    <mergeCell ref="C57:D57"/>
    <mergeCell ref="C58:D58"/>
    <mergeCell ref="C59:D59"/>
    <mergeCell ref="C60:D60"/>
    <mergeCell ref="C62:E62"/>
    <mergeCell ref="C61:D61"/>
    <mergeCell ref="I58:J58"/>
    <mergeCell ref="F59:G59"/>
    <mergeCell ref="F58:G58"/>
    <mergeCell ref="F60:G60"/>
    <mergeCell ref="F61:G61"/>
    <mergeCell ref="I55:J55"/>
    <mergeCell ref="I61:J61"/>
    <mergeCell ref="I57:J57"/>
    <mergeCell ref="G33:H33"/>
    <mergeCell ref="I44:J44"/>
    <mergeCell ref="I39:J39"/>
    <mergeCell ref="C44:F44"/>
    <mergeCell ref="A44:B44"/>
    <mergeCell ref="G39:G40"/>
    <mergeCell ref="G29:H29"/>
    <mergeCell ref="G30:H30"/>
    <mergeCell ref="G31:H31"/>
    <mergeCell ref="G32:H32"/>
    <mergeCell ref="A37:T38"/>
    <mergeCell ref="K39:K40"/>
    <mergeCell ref="A39:B40"/>
    <mergeCell ref="A41:B41"/>
    <mergeCell ref="A42:B42"/>
    <mergeCell ref="A43:B43"/>
    <mergeCell ref="I41:J41"/>
    <mergeCell ref="I42:J42"/>
    <mergeCell ref="C29:D29"/>
    <mergeCell ref="C30:D30"/>
    <mergeCell ref="C31:D31"/>
    <mergeCell ref="C32:D32"/>
    <mergeCell ref="C33:D33"/>
    <mergeCell ref="C34:D34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topLeftCell="A8" zoomScale="80" zoomScaleNormal="80" workbookViewId="0">
      <selection activeCell="A93" sqref="A93:T93"/>
    </sheetView>
  </sheetViews>
  <sheetFormatPr defaultRowHeight="13.8" x14ac:dyDescent="0.25"/>
  <cols>
    <col min="1" max="1" width="10.109375" style="92" customWidth="1"/>
    <col min="2" max="2" width="22" style="92" customWidth="1"/>
    <col min="3" max="3" width="9.88671875" style="92" customWidth="1"/>
    <col min="4" max="4" width="11.6640625" style="92" customWidth="1"/>
    <col min="5" max="5" width="12" style="92" hidden="1" customWidth="1"/>
    <col min="6" max="6" width="16" style="92" customWidth="1"/>
    <col min="7" max="7" width="15.109375" style="92" customWidth="1"/>
    <col min="8" max="8" width="13.109375" style="92" customWidth="1"/>
    <col min="9" max="9" width="9.88671875" style="92" customWidth="1"/>
    <col min="10" max="10" width="11.33203125" style="92" customWidth="1"/>
    <col min="11" max="11" width="12.88671875" style="92" customWidth="1"/>
    <col min="12" max="12" width="11.33203125" style="92" customWidth="1"/>
    <col min="13" max="13" width="9.88671875" style="92" customWidth="1"/>
    <col min="14" max="14" width="13.33203125" style="92" customWidth="1"/>
    <col min="15" max="15" width="9.5546875" style="92" bestFit="1" customWidth="1"/>
    <col min="16" max="16" width="9.88671875" style="92" customWidth="1"/>
    <col min="17" max="17" width="10" style="92" customWidth="1"/>
    <col min="18" max="18" width="11" style="92" customWidth="1"/>
    <col min="19" max="19" width="10.44140625" style="92" customWidth="1"/>
    <col min="20" max="20" width="10.109375" style="92" customWidth="1"/>
    <col min="21" max="16384" width="8.88671875" style="92"/>
  </cols>
  <sheetData>
    <row r="1" spans="1:20" ht="15" customHeight="1" x14ac:dyDescent="0.25">
      <c r="P1" s="104" t="s">
        <v>33</v>
      </c>
      <c r="Q1" s="104"/>
      <c r="R1" s="104"/>
      <c r="S1" s="104"/>
      <c r="T1" s="104"/>
    </row>
    <row r="2" spans="1:20" x14ac:dyDescent="0.25">
      <c r="P2" s="104"/>
      <c r="Q2" s="104"/>
      <c r="R2" s="104"/>
      <c r="S2" s="104"/>
      <c r="T2" s="104"/>
    </row>
    <row r="3" spans="1:20" x14ac:dyDescent="0.25">
      <c r="P3" s="104"/>
      <c r="Q3" s="104"/>
      <c r="R3" s="104"/>
      <c r="S3" s="104"/>
      <c r="T3" s="104"/>
    </row>
    <row r="4" spans="1:20" x14ac:dyDescent="0.25">
      <c r="P4" s="104"/>
      <c r="Q4" s="104"/>
      <c r="R4" s="104"/>
      <c r="S4" s="104"/>
      <c r="T4" s="104"/>
    </row>
    <row r="5" spans="1:20" x14ac:dyDescent="0.25">
      <c r="P5" s="104"/>
      <c r="Q5" s="104"/>
      <c r="R5" s="104"/>
      <c r="S5" s="104"/>
      <c r="T5" s="104"/>
    </row>
    <row r="6" spans="1:20" x14ac:dyDescent="0.25">
      <c r="P6" s="104"/>
      <c r="Q6" s="104"/>
      <c r="R6" s="104"/>
      <c r="S6" s="104"/>
      <c r="T6" s="104"/>
    </row>
    <row r="7" spans="1:20" x14ac:dyDescent="0.25">
      <c r="P7" s="104"/>
      <c r="Q7" s="104"/>
      <c r="R7" s="104"/>
      <c r="S7" s="104"/>
      <c r="T7" s="104"/>
    </row>
    <row r="8" spans="1:20" ht="15.75" customHeight="1" x14ac:dyDescent="0.25"/>
    <row r="9" spans="1:20" ht="15" customHeight="1" x14ac:dyDescent="0.25">
      <c r="A9" s="40" t="s">
        <v>34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15.7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16.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8.75" customHeight="1" x14ac:dyDescent="0.25"/>
    <row r="13" spans="1:20" ht="19.5" customHeight="1" x14ac:dyDescent="0.25">
      <c r="A13" s="41" t="s">
        <v>31</v>
      </c>
      <c r="B13" s="41"/>
      <c r="C13" s="41"/>
      <c r="D13" s="42">
        <v>45658</v>
      </c>
      <c r="E13" s="43"/>
      <c r="F13" s="43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19.5" customHeight="1" x14ac:dyDescent="0.25">
      <c r="A14" s="41" t="s">
        <v>35</v>
      </c>
      <c r="B14" s="41"/>
      <c r="C14" s="41"/>
      <c r="D14" s="41"/>
      <c r="E14" s="41"/>
      <c r="F14" s="41"/>
      <c r="G14" s="41"/>
      <c r="H14" s="43" t="s">
        <v>75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13.5" customHeight="1" x14ac:dyDescent="0.25">
      <c r="H15" s="98"/>
    </row>
    <row r="16" spans="1:20" ht="26.25" customHeight="1" x14ac:dyDescent="0.25">
      <c r="A16" s="45" t="s">
        <v>0</v>
      </c>
      <c r="B16" s="45"/>
      <c r="C16" s="45"/>
    </row>
    <row r="17" spans="1:20" ht="65.25" customHeight="1" thickBot="1" x14ac:dyDescent="0.3">
      <c r="A17" s="41" t="s">
        <v>62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15" customHeight="1" x14ac:dyDescent="0.25">
      <c r="A18" s="46" t="s">
        <v>74</v>
      </c>
      <c r="B18" s="8" t="s">
        <v>36</v>
      </c>
      <c r="C18" s="47" t="s">
        <v>37</v>
      </c>
      <c r="D18" s="48"/>
      <c r="E18" s="48"/>
      <c r="F18" s="48"/>
      <c r="G18" s="48"/>
      <c r="H18" s="49"/>
      <c r="I18" s="8" t="s">
        <v>38</v>
      </c>
      <c r="J18" s="8"/>
      <c r="K18" s="8"/>
      <c r="L18" s="8"/>
      <c r="M18" s="8"/>
      <c r="N18" s="8" t="s">
        <v>40</v>
      </c>
      <c r="O18" s="8" t="s">
        <v>41</v>
      </c>
      <c r="P18" s="8"/>
      <c r="Q18" s="8"/>
      <c r="R18" s="8"/>
      <c r="S18" s="8"/>
      <c r="T18" s="50" t="s">
        <v>1</v>
      </c>
    </row>
    <row r="19" spans="1:20" ht="16.5" customHeight="1" x14ac:dyDescent="0.25">
      <c r="A19" s="51"/>
      <c r="B19" s="12"/>
      <c r="C19" s="52"/>
      <c r="D19" s="53"/>
      <c r="E19" s="53"/>
      <c r="F19" s="53"/>
      <c r="G19" s="53"/>
      <c r="H19" s="54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55"/>
    </row>
    <row r="20" spans="1:20" ht="46.8" customHeight="1" x14ac:dyDescent="0.25">
      <c r="A20" s="51"/>
      <c r="B20" s="12"/>
      <c r="C20" s="56"/>
      <c r="D20" s="57"/>
      <c r="E20" s="57"/>
      <c r="F20" s="57"/>
      <c r="G20" s="57"/>
      <c r="H20" s="58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55"/>
    </row>
    <row r="21" spans="1:20" x14ac:dyDescent="0.25">
      <c r="A21" s="51"/>
      <c r="B21" s="12"/>
      <c r="C21" s="12" t="s">
        <v>2</v>
      </c>
      <c r="D21" s="59" t="s">
        <v>3</v>
      </c>
      <c r="E21" s="59"/>
      <c r="F21" s="59"/>
      <c r="G21" s="59"/>
      <c r="H21" s="59"/>
      <c r="I21" s="60"/>
      <c r="J21" s="59" t="s">
        <v>3</v>
      </c>
      <c r="K21" s="59"/>
      <c r="L21" s="59"/>
      <c r="M21" s="59"/>
      <c r="N21" s="12"/>
      <c r="O21" s="12" t="s">
        <v>2</v>
      </c>
      <c r="P21" s="12" t="s">
        <v>3</v>
      </c>
      <c r="Q21" s="12"/>
      <c r="R21" s="12"/>
      <c r="S21" s="12"/>
      <c r="T21" s="55"/>
    </row>
    <row r="22" spans="1:20" ht="229.2" customHeight="1" x14ac:dyDescent="0.25">
      <c r="A22" s="51"/>
      <c r="B22" s="12"/>
      <c r="C22" s="12"/>
      <c r="D22" s="61" t="s">
        <v>4</v>
      </c>
      <c r="E22" s="61" t="s">
        <v>5</v>
      </c>
      <c r="F22" s="61" t="s">
        <v>5</v>
      </c>
      <c r="G22" s="61" t="s">
        <v>67</v>
      </c>
      <c r="H22" s="61" t="s">
        <v>68</v>
      </c>
      <c r="I22" s="61" t="s">
        <v>2</v>
      </c>
      <c r="J22" s="61" t="s">
        <v>4</v>
      </c>
      <c r="K22" s="61" t="s">
        <v>5</v>
      </c>
      <c r="L22" s="61" t="s">
        <v>39</v>
      </c>
      <c r="M22" s="61" t="s">
        <v>68</v>
      </c>
      <c r="N22" s="12"/>
      <c r="O22" s="12"/>
      <c r="P22" s="61" t="s">
        <v>4</v>
      </c>
      <c r="Q22" s="61" t="s">
        <v>5</v>
      </c>
      <c r="R22" s="61" t="s">
        <v>39</v>
      </c>
      <c r="S22" s="61" t="s">
        <v>68</v>
      </c>
      <c r="T22" s="55"/>
    </row>
    <row r="23" spans="1:20" ht="72" customHeight="1" thickBot="1" x14ac:dyDescent="0.3">
      <c r="A23" s="62" t="s">
        <v>83</v>
      </c>
      <c r="B23" s="105" t="s">
        <v>84</v>
      </c>
      <c r="C23" s="63">
        <f>D23+F23+G23+H23</f>
        <v>1713172</v>
      </c>
      <c r="D23" s="64">
        <v>1181497</v>
      </c>
      <c r="E23" s="64"/>
      <c r="F23" s="64">
        <v>177225</v>
      </c>
      <c r="G23" s="64">
        <v>177225</v>
      </c>
      <c r="H23" s="64">
        <v>177225</v>
      </c>
      <c r="I23" s="63">
        <f>J23+K23+L23+M23</f>
        <v>1713172</v>
      </c>
      <c r="J23" s="64">
        <v>1181497</v>
      </c>
      <c r="K23" s="64">
        <v>177225</v>
      </c>
      <c r="L23" s="64">
        <v>177225</v>
      </c>
      <c r="M23" s="64">
        <v>177225</v>
      </c>
      <c r="N23" s="64">
        <v>1713172.6</v>
      </c>
      <c r="O23" s="63">
        <f>P23+Q23+R23+S23</f>
        <v>1713172.6</v>
      </c>
      <c r="P23" s="64">
        <v>1181497</v>
      </c>
      <c r="Q23" s="64">
        <v>177225.60000000001</v>
      </c>
      <c r="R23" s="64">
        <v>177225</v>
      </c>
      <c r="S23" s="64">
        <v>177225</v>
      </c>
      <c r="T23" s="66"/>
    </row>
    <row r="24" spans="1:20" ht="14.25" customHeight="1" x14ac:dyDescent="0.25"/>
    <row r="25" spans="1:20" ht="15.75" customHeight="1" x14ac:dyDescent="0.25">
      <c r="A25" s="41" t="s">
        <v>63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15.75" customHeight="1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13.5" customHeight="1" thickBot="1" x14ac:dyDescent="0.3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1:20" ht="65.25" customHeight="1" x14ac:dyDescent="0.25">
      <c r="A28" s="9" t="s">
        <v>42</v>
      </c>
      <c r="B28" s="8"/>
      <c r="C28" s="8" t="s">
        <v>43</v>
      </c>
      <c r="D28" s="8"/>
      <c r="E28" s="1"/>
      <c r="F28" s="1" t="s">
        <v>44</v>
      </c>
      <c r="G28" s="8" t="s">
        <v>45</v>
      </c>
      <c r="H28" s="8"/>
      <c r="I28" s="106" t="s">
        <v>29</v>
      </c>
    </row>
    <row r="29" spans="1:20" ht="15.75" customHeight="1" x14ac:dyDescent="0.25">
      <c r="A29" s="4" t="s">
        <v>6</v>
      </c>
      <c r="B29" s="5"/>
      <c r="C29" s="107">
        <f>C31+C32+C33+C34</f>
        <v>1713172</v>
      </c>
      <c r="D29" s="107"/>
      <c r="E29" s="108"/>
      <c r="F29" s="109">
        <f>F31+F32+F33+F34</f>
        <v>99.999899999999997</v>
      </c>
      <c r="G29" s="10">
        <v>1713172.6</v>
      </c>
      <c r="H29" s="10"/>
      <c r="I29" s="108"/>
    </row>
    <row r="30" spans="1:20" ht="15" customHeight="1" x14ac:dyDescent="0.25">
      <c r="A30" s="6" t="s">
        <v>7</v>
      </c>
      <c r="B30" s="7"/>
      <c r="C30" s="110"/>
      <c r="D30" s="110"/>
      <c r="E30" s="111"/>
      <c r="F30" s="111"/>
      <c r="G30" s="11"/>
      <c r="H30" s="11"/>
      <c r="I30" s="111"/>
    </row>
    <row r="31" spans="1:20" ht="30" customHeight="1" x14ac:dyDescent="0.25">
      <c r="A31" s="4" t="s">
        <v>46</v>
      </c>
      <c r="B31" s="5"/>
      <c r="C31" s="112">
        <v>1181497</v>
      </c>
      <c r="D31" s="112"/>
      <c r="E31" s="108"/>
      <c r="F31" s="108">
        <f>ROUND((C31/C$29*100),4)</f>
        <v>68.965500000000006</v>
      </c>
      <c r="G31" s="12">
        <f>ROUND((G$29*F31/100),2)-1.05</f>
        <v>1181497</v>
      </c>
      <c r="H31" s="12"/>
      <c r="I31" s="108">
        <f>C31-G31</f>
        <v>0</v>
      </c>
    </row>
    <row r="32" spans="1:20" ht="45.75" customHeight="1" x14ac:dyDescent="0.25">
      <c r="A32" s="4" t="s">
        <v>8</v>
      </c>
      <c r="B32" s="5"/>
      <c r="C32" s="112">
        <v>177225</v>
      </c>
      <c r="D32" s="112"/>
      <c r="E32" s="108"/>
      <c r="F32" s="108">
        <f t="shared" ref="F32:F34" si="0">ROUND((C32/C$29*100),4)</f>
        <v>10.344799999999999</v>
      </c>
      <c r="G32" s="12">
        <f>ROUND((G$29*F32/100),2)+1.32</f>
        <v>177225.60000000001</v>
      </c>
      <c r="H32" s="12"/>
      <c r="I32" s="108">
        <f t="shared" ref="I32:I34" si="1">C32-G32</f>
        <v>-0.60000000000582077</v>
      </c>
    </row>
    <row r="33" spans="1:21" ht="46.5" customHeight="1" x14ac:dyDescent="0.25">
      <c r="A33" s="4" t="s">
        <v>47</v>
      </c>
      <c r="B33" s="5"/>
      <c r="C33" s="112">
        <v>177225</v>
      </c>
      <c r="D33" s="112"/>
      <c r="E33" s="108"/>
      <c r="F33" s="108">
        <f t="shared" si="0"/>
        <v>10.344799999999999</v>
      </c>
      <c r="G33" s="12">
        <f>ROUND((G$29*F33/100),2)+0.72</f>
        <v>177225</v>
      </c>
      <c r="H33" s="12"/>
      <c r="I33" s="108">
        <f t="shared" si="1"/>
        <v>0</v>
      </c>
    </row>
    <row r="34" spans="1:21" ht="105.75" customHeight="1" thickBot="1" x14ac:dyDescent="0.3">
      <c r="A34" s="2" t="s">
        <v>69</v>
      </c>
      <c r="B34" s="3"/>
      <c r="C34" s="113">
        <v>177225</v>
      </c>
      <c r="D34" s="113"/>
      <c r="E34" s="114"/>
      <c r="F34" s="108">
        <f t="shared" si="0"/>
        <v>10.344799999999999</v>
      </c>
      <c r="G34" s="12">
        <f>ROUND((G$29*F34/100),2)+0.72</f>
        <v>177225</v>
      </c>
      <c r="H34" s="12"/>
      <c r="I34" s="108">
        <f t="shared" si="1"/>
        <v>0</v>
      </c>
    </row>
    <row r="35" spans="1:21" ht="12.75" customHeight="1" x14ac:dyDescent="0.25"/>
    <row r="36" spans="1:21" ht="15.75" customHeight="1" x14ac:dyDescent="0.25">
      <c r="A36" s="45" t="s">
        <v>22</v>
      </c>
      <c r="B36" s="45"/>
      <c r="C36" s="45"/>
    </row>
    <row r="37" spans="1:21" ht="12.75" customHeight="1" x14ac:dyDescent="0.25">
      <c r="A37" s="41" t="s">
        <v>72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1" ht="20.25" customHeight="1" thickBot="1" x14ac:dyDescent="0.3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1" ht="128.25" customHeight="1" x14ac:dyDescent="0.25">
      <c r="A39" s="13" t="s">
        <v>9</v>
      </c>
      <c r="B39" s="14"/>
      <c r="C39" s="14" t="s">
        <v>48</v>
      </c>
      <c r="D39" s="14"/>
      <c r="E39" s="14"/>
      <c r="F39" s="14"/>
      <c r="G39" s="14" t="s">
        <v>23</v>
      </c>
      <c r="H39" s="15" t="s">
        <v>24</v>
      </c>
      <c r="I39" s="14" t="s">
        <v>10</v>
      </c>
      <c r="J39" s="16"/>
      <c r="K39" s="17"/>
      <c r="L39" s="31"/>
    </row>
    <row r="40" spans="1:21" ht="15.75" hidden="1" customHeight="1" thickBot="1" x14ac:dyDescent="0.3">
      <c r="A40" s="18"/>
      <c r="B40" s="19"/>
      <c r="C40" s="19"/>
      <c r="D40" s="19"/>
      <c r="E40" s="19"/>
      <c r="F40" s="19"/>
      <c r="G40" s="19"/>
      <c r="H40" s="20"/>
      <c r="I40" s="21"/>
      <c r="J40" s="22"/>
      <c r="K40" s="17"/>
      <c r="L40" s="31"/>
    </row>
    <row r="41" spans="1:21" ht="29.25" customHeight="1" x14ac:dyDescent="0.25">
      <c r="A41" s="23" t="s">
        <v>49</v>
      </c>
      <c r="B41" s="24"/>
      <c r="C41" s="115">
        <f>C43+C44</f>
        <v>295618.68</v>
      </c>
      <c r="D41" s="116"/>
      <c r="E41" s="116"/>
      <c r="F41" s="117"/>
      <c r="G41" s="108">
        <f>G43+G44</f>
        <v>295618.68</v>
      </c>
      <c r="H41" s="118">
        <f>H43+H44</f>
        <v>0</v>
      </c>
      <c r="I41" s="107"/>
      <c r="J41" s="119"/>
    </row>
    <row r="42" spans="1:21" ht="17.25" customHeight="1" x14ac:dyDescent="0.25">
      <c r="A42" s="25" t="s">
        <v>7</v>
      </c>
      <c r="B42" s="26"/>
      <c r="C42" s="19"/>
      <c r="D42" s="19"/>
      <c r="E42" s="19"/>
      <c r="F42" s="19"/>
      <c r="G42" s="108"/>
      <c r="H42" s="118"/>
      <c r="I42" s="107"/>
      <c r="J42" s="119"/>
    </row>
    <row r="43" spans="1:21" ht="19.5" customHeight="1" x14ac:dyDescent="0.25">
      <c r="A43" s="27" t="s">
        <v>50</v>
      </c>
      <c r="B43" s="28"/>
      <c r="C43" s="68">
        <v>155598.68</v>
      </c>
      <c r="D43" s="68"/>
      <c r="E43" s="68"/>
      <c r="F43" s="68"/>
      <c r="G43" s="120">
        <v>155598.68</v>
      </c>
      <c r="H43" s="118">
        <f>C43-G43</f>
        <v>0</v>
      </c>
      <c r="I43" s="112"/>
      <c r="J43" s="130"/>
    </row>
    <row r="44" spans="1:21" ht="33" customHeight="1" thickBot="1" x14ac:dyDescent="0.3">
      <c r="A44" s="29" t="s">
        <v>70</v>
      </c>
      <c r="B44" s="30"/>
      <c r="C44" s="69">
        <v>140020</v>
      </c>
      <c r="D44" s="69"/>
      <c r="E44" s="69"/>
      <c r="F44" s="69"/>
      <c r="G44" s="123">
        <v>140020</v>
      </c>
      <c r="H44" s="124">
        <f>C44-G44</f>
        <v>0</v>
      </c>
      <c r="I44" s="113"/>
      <c r="J44" s="131"/>
    </row>
    <row r="45" spans="1:21" ht="36.75" customHeight="1" x14ac:dyDescent="0.25"/>
    <row r="46" spans="1:21" ht="30.75" customHeight="1" x14ac:dyDescent="0.25">
      <c r="A46" s="41" t="s">
        <v>73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67"/>
    </row>
    <row r="47" spans="1:21" ht="13.5" customHeight="1" x14ac:dyDescent="0.25"/>
    <row r="48" spans="1:21" ht="21.6" customHeight="1" x14ac:dyDescent="0.25">
      <c r="A48" s="92" t="s">
        <v>51</v>
      </c>
      <c r="C48" s="71" t="s">
        <v>86</v>
      </c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</row>
    <row r="49" spans="1:20" ht="17.25" customHeight="1" x14ac:dyDescent="0.25">
      <c r="A49" s="132" t="s">
        <v>87</v>
      </c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132"/>
      <c r="T49" s="132"/>
    </row>
    <row r="50" spans="1:20" ht="17.25" customHeight="1" x14ac:dyDescent="0.25">
      <c r="A50" s="132" t="s">
        <v>88</v>
      </c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</row>
    <row r="51" spans="1:20" ht="17.25" customHeight="1" x14ac:dyDescent="0.25">
      <c r="A51" s="132" t="s">
        <v>89</v>
      </c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2"/>
    </row>
    <row r="52" spans="1:20" ht="17.25" customHeight="1" x14ac:dyDescent="0.25">
      <c r="A52" s="132" t="s">
        <v>90</v>
      </c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</row>
    <row r="53" spans="1:20" ht="17.25" customHeight="1" x14ac:dyDescent="0.25">
      <c r="A53" s="132" t="s">
        <v>91</v>
      </c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</row>
    <row r="54" spans="1:20" ht="19.5" customHeight="1" x14ac:dyDescent="0.25">
      <c r="A54" s="90" t="s">
        <v>71</v>
      </c>
      <c r="B54" s="90"/>
      <c r="C54" s="74" t="s">
        <v>92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</row>
    <row r="55" spans="1:20" ht="19.5" customHeight="1" x14ac:dyDescent="0.25">
      <c r="A55" s="133" t="s">
        <v>52</v>
      </c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</row>
    <row r="56" spans="1:20" ht="14.4" thickBot="1" x14ac:dyDescent="0.3"/>
    <row r="57" spans="1:20" ht="183.75" customHeight="1" x14ac:dyDescent="0.25">
      <c r="A57" s="32" t="s">
        <v>21</v>
      </c>
      <c r="B57" s="33" t="s">
        <v>11</v>
      </c>
      <c r="C57" s="14" t="s">
        <v>53</v>
      </c>
      <c r="D57" s="14"/>
      <c r="E57" s="34"/>
      <c r="F57" s="14" t="s">
        <v>54</v>
      </c>
      <c r="G57" s="14"/>
      <c r="H57" s="33" t="s">
        <v>55</v>
      </c>
      <c r="I57" s="15" t="s">
        <v>24</v>
      </c>
      <c r="J57" s="35"/>
      <c r="K57" s="36" t="s">
        <v>10</v>
      </c>
    </row>
    <row r="58" spans="1:20" ht="63.75" customHeight="1" x14ac:dyDescent="0.25">
      <c r="A58" s="37">
        <v>1</v>
      </c>
      <c r="B58" s="38" t="s">
        <v>12</v>
      </c>
      <c r="C58" s="78"/>
      <c r="D58" s="78"/>
      <c r="E58" s="79"/>
      <c r="F58" s="78"/>
      <c r="G58" s="78"/>
      <c r="H58" s="79"/>
      <c r="I58" s="80">
        <f>F58-H58</f>
        <v>0</v>
      </c>
      <c r="J58" s="80"/>
      <c r="K58" s="81"/>
    </row>
    <row r="59" spans="1:20" ht="97.8" customHeight="1" x14ac:dyDescent="0.25">
      <c r="A59" s="37">
        <v>2</v>
      </c>
      <c r="B59" s="38" t="s">
        <v>56</v>
      </c>
      <c r="C59" s="78" t="s">
        <v>85</v>
      </c>
      <c r="D59" s="78"/>
      <c r="E59" s="79"/>
      <c r="F59" s="78">
        <v>1713172</v>
      </c>
      <c r="G59" s="78"/>
      <c r="H59" s="79">
        <v>1713172.6</v>
      </c>
      <c r="I59" s="80">
        <f t="shared" ref="I59:I63" si="2">F59-H59</f>
        <v>-0.60000000009313226</v>
      </c>
      <c r="J59" s="80"/>
      <c r="K59" s="81" t="s">
        <v>127</v>
      </c>
    </row>
    <row r="60" spans="1:20" ht="90" customHeight="1" x14ac:dyDescent="0.25">
      <c r="A60" s="37">
        <v>3</v>
      </c>
      <c r="B60" s="38" t="s">
        <v>28</v>
      </c>
      <c r="C60" s="78"/>
      <c r="D60" s="78"/>
      <c r="E60" s="79"/>
      <c r="F60" s="78"/>
      <c r="G60" s="78"/>
      <c r="H60" s="79"/>
      <c r="I60" s="80">
        <f t="shared" si="2"/>
        <v>0</v>
      </c>
      <c r="J60" s="80"/>
      <c r="K60" s="81"/>
    </row>
    <row r="61" spans="1:20" ht="105.75" customHeight="1" x14ac:dyDescent="0.25">
      <c r="A61" s="37">
        <v>4</v>
      </c>
      <c r="B61" s="38" t="s">
        <v>13</v>
      </c>
      <c r="C61" s="78"/>
      <c r="D61" s="78"/>
      <c r="E61" s="79"/>
      <c r="F61" s="78"/>
      <c r="G61" s="78"/>
      <c r="H61" s="79"/>
      <c r="I61" s="80">
        <f t="shared" si="2"/>
        <v>0</v>
      </c>
      <c r="J61" s="80"/>
      <c r="K61" s="81"/>
      <c r="M61" s="95"/>
      <c r="N61" s="95"/>
    </row>
    <row r="62" spans="1:20" ht="33" customHeight="1" x14ac:dyDescent="0.25">
      <c r="A62" s="37">
        <v>5</v>
      </c>
      <c r="B62" s="38" t="s">
        <v>14</v>
      </c>
      <c r="C62" s="78"/>
      <c r="D62" s="78"/>
      <c r="E62" s="79"/>
      <c r="F62" s="78"/>
      <c r="G62" s="78"/>
      <c r="H62" s="79"/>
      <c r="I62" s="80">
        <f t="shared" si="2"/>
        <v>0</v>
      </c>
      <c r="J62" s="80"/>
      <c r="K62" s="81"/>
    </row>
    <row r="63" spans="1:20" ht="20.25" customHeight="1" x14ac:dyDescent="0.25">
      <c r="A63" s="37">
        <v>6</v>
      </c>
      <c r="B63" s="38" t="s">
        <v>15</v>
      </c>
      <c r="C63" s="78"/>
      <c r="D63" s="78"/>
      <c r="E63" s="79"/>
      <c r="F63" s="78"/>
      <c r="G63" s="78"/>
      <c r="H63" s="79"/>
      <c r="I63" s="80">
        <f t="shared" si="2"/>
        <v>0</v>
      </c>
      <c r="J63" s="80"/>
      <c r="K63" s="81"/>
    </row>
    <row r="64" spans="1:20" ht="25.5" customHeight="1" thickBot="1" x14ac:dyDescent="0.3">
      <c r="A64" s="82"/>
      <c r="B64" s="39" t="s">
        <v>16</v>
      </c>
      <c r="C64" s="83"/>
      <c r="D64" s="83"/>
      <c r="E64" s="83"/>
      <c r="F64" s="84">
        <f>SUM(F58:F63)</f>
        <v>1713172</v>
      </c>
      <c r="G64" s="85"/>
      <c r="H64" s="86">
        <f>SUM(H58:H63)</f>
        <v>1713172.6</v>
      </c>
      <c r="I64" s="87">
        <f>SUM(I58:J63)</f>
        <v>-0.60000000009313226</v>
      </c>
      <c r="J64" s="88"/>
      <c r="K64" s="89"/>
    </row>
    <row r="66" spans="1:20" ht="6.75" customHeight="1" x14ac:dyDescent="0.25">
      <c r="A66" s="41" t="s">
        <v>57</v>
      </c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</row>
    <row r="67" spans="1:20" ht="17.25" customHeight="1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</row>
    <row r="68" spans="1:20" ht="10.5" customHeight="1" x14ac:dyDescent="0.25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</row>
    <row r="69" spans="1:20" ht="10.5" customHeight="1" x14ac:dyDescent="0.25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</row>
    <row r="70" spans="1:20" x14ac:dyDescent="0.25">
      <c r="A70" s="41" t="s">
        <v>58</v>
      </c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</row>
    <row r="71" spans="1:20" ht="19.5" customHeight="1" x14ac:dyDescent="0.25">
      <c r="A71" s="90" t="s">
        <v>66</v>
      </c>
      <c r="B71" s="90"/>
      <c r="C71" s="90"/>
      <c r="D71" s="90"/>
      <c r="E71" s="90"/>
      <c r="F71" s="90"/>
      <c r="G71" s="72" t="s">
        <v>122</v>
      </c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</row>
    <row r="72" spans="1:20" ht="20.399999999999999" customHeight="1" x14ac:dyDescent="0.25">
      <c r="A72" s="76" t="s">
        <v>59</v>
      </c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91" t="s">
        <v>61</v>
      </c>
      <c r="M72" s="91"/>
      <c r="N72" s="91"/>
      <c r="O72" s="91"/>
      <c r="P72" s="91"/>
      <c r="Q72" s="91"/>
      <c r="R72" s="91"/>
      <c r="S72" s="91"/>
      <c r="T72" s="91"/>
    </row>
    <row r="74" spans="1:20" x14ac:dyDescent="0.25">
      <c r="A74" s="92" t="s">
        <v>17</v>
      </c>
    </row>
    <row r="75" spans="1:20" x14ac:dyDescent="0.25">
      <c r="A75" s="90" t="s">
        <v>60</v>
      </c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3" t="s">
        <v>125</v>
      </c>
      <c r="R75" s="93"/>
      <c r="S75" s="93"/>
      <c r="T75" s="93"/>
    </row>
    <row r="76" spans="1:20" ht="15.6" x14ac:dyDescent="0.3">
      <c r="A76" s="90" t="s">
        <v>32</v>
      </c>
      <c r="B76" s="90"/>
      <c r="C76" s="90"/>
      <c r="D76" s="126" t="s">
        <v>126</v>
      </c>
      <c r="E76" s="126"/>
      <c r="F76" s="126"/>
      <c r="G76" s="126"/>
      <c r="H76" s="126"/>
      <c r="I76" s="95"/>
      <c r="J76" s="95"/>
      <c r="K76" s="95"/>
      <c r="L76" s="95"/>
      <c r="M76" s="95"/>
      <c r="N76" s="95"/>
      <c r="O76" s="95"/>
    </row>
    <row r="78" spans="1:20" x14ac:dyDescent="0.25">
      <c r="A78" s="96" t="s">
        <v>18</v>
      </c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</row>
    <row r="80" spans="1:20" ht="15.75" customHeight="1" x14ac:dyDescent="0.25">
      <c r="A80" s="75" t="s">
        <v>139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</row>
    <row r="81" spans="1:20" ht="14.4" customHeight="1" x14ac:dyDescent="0.25">
      <c r="B81" s="127"/>
      <c r="C81" s="99" t="s">
        <v>145</v>
      </c>
      <c r="D81" s="99"/>
      <c r="E81" s="99"/>
      <c r="F81" s="99"/>
      <c r="G81" s="99"/>
      <c r="I81" s="95"/>
      <c r="J81" s="95"/>
    </row>
    <row r="83" spans="1:20" x14ac:dyDescent="0.25">
      <c r="A83" s="75" t="s">
        <v>141</v>
      </c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</row>
    <row r="84" spans="1:20" x14ac:dyDescent="0.25">
      <c r="C84" s="102" t="s">
        <v>145</v>
      </c>
      <c r="D84" s="102"/>
      <c r="E84" s="102"/>
      <c r="F84" s="102"/>
      <c r="G84" s="99"/>
      <c r="H84" s="99"/>
      <c r="I84" s="95"/>
      <c r="J84" s="95"/>
    </row>
    <row r="86" spans="1:20" x14ac:dyDescent="0.25">
      <c r="A86" s="100" t="s">
        <v>19</v>
      </c>
    </row>
    <row r="87" spans="1:20" x14ac:dyDescent="0.25">
      <c r="G87" s="98"/>
    </row>
    <row r="88" spans="1:20" x14ac:dyDescent="0.25">
      <c r="A88" s="92" t="s">
        <v>20</v>
      </c>
      <c r="B88" s="125">
        <v>45666</v>
      </c>
      <c r="C88" s="126"/>
    </row>
    <row r="90" spans="1:20" x14ac:dyDescent="0.25">
      <c r="A90" s="101" t="s">
        <v>142</v>
      </c>
      <c r="B90" s="101"/>
      <c r="C90" s="101"/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</row>
    <row r="91" spans="1:20" x14ac:dyDescent="0.25">
      <c r="C91" s="97" t="s">
        <v>26</v>
      </c>
      <c r="D91" s="127" t="s">
        <v>140</v>
      </c>
      <c r="G91" s="102" t="s">
        <v>25</v>
      </c>
      <c r="H91" s="102"/>
      <c r="I91" s="95"/>
      <c r="J91" s="102" t="s">
        <v>27</v>
      </c>
      <c r="K91" s="102"/>
      <c r="L91" s="95"/>
      <c r="M91" s="95"/>
      <c r="N91" s="95"/>
    </row>
    <row r="93" spans="1:20" x14ac:dyDescent="0.25">
      <c r="A93" s="103" t="s">
        <v>30</v>
      </c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</row>
    <row r="94" spans="1:20" x14ac:dyDescent="0.25">
      <c r="A94" s="90" t="s">
        <v>65</v>
      </c>
      <c r="B94" s="90"/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</row>
    <row r="95" spans="1:20" s="97" customFormat="1" ht="24.6" customHeight="1" x14ac:dyDescent="0.3">
      <c r="A95" s="41" t="s">
        <v>64</v>
      </c>
      <c r="B95" s="96"/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</row>
    <row r="103" spans="6:6" x14ac:dyDescent="0.25">
      <c r="F103" s="92" t="s">
        <v>26</v>
      </c>
    </row>
  </sheetData>
  <sheetProtection formatRows="0" insertRows="0"/>
  <mergeCells count="115">
    <mergeCell ref="P1:T7"/>
    <mergeCell ref="A9:T11"/>
    <mergeCell ref="A13:C13"/>
    <mergeCell ref="D13:G13"/>
    <mergeCell ref="A14:G14"/>
    <mergeCell ref="H14:T14"/>
    <mergeCell ref="P21:S21"/>
    <mergeCell ref="T21:T22"/>
    <mergeCell ref="A25:T26"/>
    <mergeCell ref="A16:C16"/>
    <mergeCell ref="A17:T17"/>
    <mergeCell ref="A18:A22"/>
    <mergeCell ref="B18:B22"/>
    <mergeCell ref="C18:H20"/>
    <mergeCell ref="I18:M20"/>
    <mergeCell ref="N18:N22"/>
    <mergeCell ref="O18:S20"/>
    <mergeCell ref="T18:T20"/>
    <mergeCell ref="C21:C22"/>
    <mergeCell ref="A28:B28"/>
    <mergeCell ref="C28:D28"/>
    <mergeCell ref="G28:H28"/>
    <mergeCell ref="A29:B29"/>
    <mergeCell ref="C29:D29"/>
    <mergeCell ref="G29:H29"/>
    <mergeCell ref="D21:H21"/>
    <mergeCell ref="J21:M21"/>
    <mergeCell ref="O21:O22"/>
    <mergeCell ref="A32:B32"/>
    <mergeCell ref="C32:D32"/>
    <mergeCell ref="G32:H32"/>
    <mergeCell ref="A33:B33"/>
    <mergeCell ref="C33:D33"/>
    <mergeCell ref="G33:H33"/>
    <mergeCell ref="A30:B30"/>
    <mergeCell ref="C30:D30"/>
    <mergeCell ref="G30:H30"/>
    <mergeCell ref="A31:B31"/>
    <mergeCell ref="C31:D31"/>
    <mergeCell ref="G31:H31"/>
    <mergeCell ref="A34:B34"/>
    <mergeCell ref="C34:D34"/>
    <mergeCell ref="G34:H34"/>
    <mergeCell ref="A36:C36"/>
    <mergeCell ref="A37:T38"/>
    <mergeCell ref="A39:B40"/>
    <mergeCell ref="C39:F40"/>
    <mergeCell ref="G39:G40"/>
    <mergeCell ref="H39:H40"/>
    <mergeCell ref="I39:J39"/>
    <mergeCell ref="A43:B43"/>
    <mergeCell ref="C43:F43"/>
    <mergeCell ref="I43:J43"/>
    <mergeCell ref="A44:B44"/>
    <mergeCell ref="C44:F44"/>
    <mergeCell ref="I44:J44"/>
    <mergeCell ref="K39:K40"/>
    <mergeCell ref="A41:B41"/>
    <mergeCell ref="C41:F41"/>
    <mergeCell ref="I41:J41"/>
    <mergeCell ref="A42:B42"/>
    <mergeCell ref="C42:F42"/>
    <mergeCell ref="I42:J42"/>
    <mergeCell ref="C58:D58"/>
    <mergeCell ref="F58:G58"/>
    <mergeCell ref="I58:J58"/>
    <mergeCell ref="C59:D59"/>
    <mergeCell ref="F59:G59"/>
    <mergeCell ref="I59:J59"/>
    <mergeCell ref="A46:T46"/>
    <mergeCell ref="C48:T48"/>
    <mergeCell ref="A54:B54"/>
    <mergeCell ref="C54:T54"/>
    <mergeCell ref="A55:T55"/>
    <mergeCell ref="C57:D57"/>
    <mergeCell ref="F57:G57"/>
    <mergeCell ref="I57:J57"/>
    <mergeCell ref="C62:D62"/>
    <mergeCell ref="F62:G62"/>
    <mergeCell ref="I62:J62"/>
    <mergeCell ref="C63:D63"/>
    <mergeCell ref="F63:G63"/>
    <mergeCell ref="I63:J63"/>
    <mergeCell ref="C60:D60"/>
    <mergeCell ref="F60:G60"/>
    <mergeCell ref="I60:J60"/>
    <mergeCell ref="C61:D61"/>
    <mergeCell ref="F61:G61"/>
    <mergeCell ref="I61:J61"/>
    <mergeCell ref="A72:K72"/>
    <mergeCell ref="L72:T72"/>
    <mergeCell ref="A75:P75"/>
    <mergeCell ref="Q75:T75"/>
    <mergeCell ref="A76:C76"/>
    <mergeCell ref="C64:E64"/>
    <mergeCell ref="F64:G64"/>
    <mergeCell ref="I64:J64"/>
    <mergeCell ref="A66:T69"/>
    <mergeCell ref="A70:T70"/>
    <mergeCell ref="A71:F71"/>
    <mergeCell ref="G71:T71"/>
    <mergeCell ref="D76:H76"/>
    <mergeCell ref="A90:T90"/>
    <mergeCell ref="G91:H91"/>
    <mergeCell ref="J91:K91"/>
    <mergeCell ref="A93:T93"/>
    <mergeCell ref="A94:T94"/>
    <mergeCell ref="A95:T95"/>
    <mergeCell ref="A78:T78"/>
    <mergeCell ref="A80:T80"/>
    <mergeCell ref="A83:T83"/>
    <mergeCell ref="G84:H84"/>
    <mergeCell ref="B88:C88"/>
    <mergeCell ref="C81:G81"/>
    <mergeCell ref="C84:F84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"/>
  <sheetViews>
    <sheetView tabSelected="1" topLeftCell="A38" zoomScale="80" zoomScaleNormal="80" workbookViewId="0">
      <selection activeCell="D79" sqref="D79"/>
    </sheetView>
  </sheetViews>
  <sheetFormatPr defaultRowHeight="13.8" x14ac:dyDescent="0.25"/>
  <cols>
    <col min="1" max="1" width="10.109375" style="92" customWidth="1"/>
    <col min="2" max="2" width="22" style="92" customWidth="1"/>
    <col min="3" max="3" width="9.88671875" style="92" customWidth="1"/>
    <col min="4" max="4" width="11.6640625" style="92" customWidth="1"/>
    <col min="5" max="5" width="12" style="92" hidden="1" customWidth="1"/>
    <col min="6" max="6" width="16" style="92" customWidth="1"/>
    <col min="7" max="7" width="15.109375" style="92" customWidth="1"/>
    <col min="8" max="8" width="13.109375" style="92" customWidth="1"/>
    <col min="9" max="9" width="9.88671875" style="92" customWidth="1"/>
    <col min="10" max="10" width="11.33203125" style="92" customWidth="1"/>
    <col min="11" max="11" width="12.88671875" style="92" customWidth="1"/>
    <col min="12" max="12" width="11.33203125" style="92" customWidth="1"/>
    <col min="13" max="13" width="9.88671875" style="92" customWidth="1"/>
    <col min="14" max="14" width="13.33203125" style="92" customWidth="1"/>
    <col min="15" max="15" width="8.88671875" style="92"/>
    <col min="16" max="16" width="9.88671875" style="92" customWidth="1"/>
    <col min="17" max="17" width="10" style="92" customWidth="1"/>
    <col min="18" max="18" width="11" style="92" customWidth="1"/>
    <col min="19" max="19" width="10.44140625" style="92" customWidth="1"/>
    <col min="20" max="20" width="10.109375" style="92" customWidth="1"/>
    <col min="21" max="16384" width="8.88671875" style="92"/>
  </cols>
  <sheetData>
    <row r="1" spans="1:20" ht="15" customHeight="1" x14ac:dyDescent="0.25">
      <c r="P1" s="104" t="s">
        <v>33</v>
      </c>
      <c r="Q1" s="104"/>
      <c r="R1" s="104"/>
      <c r="S1" s="104"/>
      <c r="T1" s="104"/>
    </row>
    <row r="2" spans="1:20" x14ac:dyDescent="0.25">
      <c r="P2" s="104"/>
      <c r="Q2" s="104"/>
      <c r="R2" s="104"/>
      <c r="S2" s="104"/>
      <c r="T2" s="104"/>
    </row>
    <row r="3" spans="1:20" x14ac:dyDescent="0.25">
      <c r="P3" s="104"/>
      <c r="Q3" s="104"/>
      <c r="R3" s="104"/>
      <c r="S3" s="104"/>
      <c r="T3" s="104"/>
    </row>
    <row r="4" spans="1:20" x14ac:dyDescent="0.25">
      <c r="P4" s="104"/>
      <c r="Q4" s="104"/>
      <c r="R4" s="104"/>
      <c r="S4" s="104"/>
      <c r="T4" s="104"/>
    </row>
    <row r="5" spans="1:20" x14ac:dyDescent="0.25">
      <c r="P5" s="104"/>
      <c r="Q5" s="104"/>
      <c r="R5" s="104"/>
      <c r="S5" s="104"/>
      <c r="T5" s="104"/>
    </row>
    <row r="6" spans="1:20" x14ac:dyDescent="0.25">
      <c r="P6" s="104"/>
      <c r="Q6" s="104"/>
      <c r="R6" s="104"/>
      <c r="S6" s="104"/>
      <c r="T6" s="104"/>
    </row>
    <row r="7" spans="1:20" x14ac:dyDescent="0.25">
      <c r="P7" s="104"/>
      <c r="Q7" s="104"/>
      <c r="R7" s="104"/>
      <c r="S7" s="104"/>
      <c r="T7" s="104"/>
    </row>
    <row r="8" spans="1:20" ht="15.75" customHeight="1" x14ac:dyDescent="0.25"/>
    <row r="9" spans="1:20" ht="15" customHeight="1" x14ac:dyDescent="0.25">
      <c r="A9" s="40" t="s">
        <v>34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15.7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16.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8.75" customHeight="1" x14ac:dyDescent="0.25"/>
    <row r="13" spans="1:20" ht="19.5" customHeight="1" x14ac:dyDescent="0.25">
      <c r="A13" s="41" t="s">
        <v>31</v>
      </c>
      <c r="B13" s="41"/>
      <c r="C13" s="41"/>
      <c r="D13" s="42">
        <v>45658</v>
      </c>
      <c r="E13" s="43"/>
      <c r="F13" s="43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19.5" customHeight="1" x14ac:dyDescent="0.25">
      <c r="A14" s="41" t="s">
        <v>35</v>
      </c>
      <c r="B14" s="41"/>
      <c r="C14" s="41"/>
      <c r="D14" s="41"/>
      <c r="E14" s="41"/>
      <c r="F14" s="41"/>
      <c r="G14" s="41"/>
      <c r="H14" s="43" t="s">
        <v>75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13.5" customHeight="1" x14ac:dyDescent="0.25">
      <c r="H15" s="98"/>
    </row>
    <row r="16" spans="1:20" ht="26.25" customHeight="1" x14ac:dyDescent="0.25">
      <c r="A16" s="45" t="s">
        <v>0</v>
      </c>
      <c r="B16" s="45"/>
      <c r="C16" s="45"/>
    </row>
    <row r="17" spans="1:20" ht="65.25" customHeight="1" thickBot="1" x14ac:dyDescent="0.3">
      <c r="A17" s="41" t="s">
        <v>62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15" customHeight="1" x14ac:dyDescent="0.25">
      <c r="A18" s="46" t="s">
        <v>74</v>
      </c>
      <c r="B18" s="8" t="s">
        <v>36</v>
      </c>
      <c r="C18" s="47" t="s">
        <v>37</v>
      </c>
      <c r="D18" s="48"/>
      <c r="E18" s="48"/>
      <c r="F18" s="48"/>
      <c r="G18" s="48"/>
      <c r="H18" s="49"/>
      <c r="I18" s="8" t="s">
        <v>38</v>
      </c>
      <c r="J18" s="8"/>
      <c r="K18" s="8"/>
      <c r="L18" s="8"/>
      <c r="M18" s="8"/>
      <c r="N18" s="8" t="s">
        <v>40</v>
      </c>
      <c r="O18" s="8" t="s">
        <v>41</v>
      </c>
      <c r="P18" s="8"/>
      <c r="Q18" s="8"/>
      <c r="R18" s="8"/>
      <c r="S18" s="8"/>
      <c r="T18" s="50" t="s">
        <v>1</v>
      </c>
    </row>
    <row r="19" spans="1:20" ht="16.5" customHeight="1" x14ac:dyDescent="0.25">
      <c r="A19" s="51"/>
      <c r="B19" s="12"/>
      <c r="C19" s="52"/>
      <c r="D19" s="53"/>
      <c r="E19" s="53"/>
      <c r="F19" s="53"/>
      <c r="G19" s="53"/>
      <c r="H19" s="54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55"/>
    </row>
    <row r="20" spans="1:20" ht="50.4" customHeight="1" x14ac:dyDescent="0.25">
      <c r="A20" s="51"/>
      <c r="B20" s="12"/>
      <c r="C20" s="56"/>
      <c r="D20" s="57"/>
      <c r="E20" s="57"/>
      <c r="F20" s="57"/>
      <c r="G20" s="57"/>
      <c r="H20" s="58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55"/>
    </row>
    <row r="21" spans="1:20" x14ac:dyDescent="0.25">
      <c r="A21" s="51"/>
      <c r="B21" s="12"/>
      <c r="C21" s="12" t="s">
        <v>2</v>
      </c>
      <c r="D21" s="59" t="s">
        <v>3</v>
      </c>
      <c r="E21" s="59"/>
      <c r="F21" s="59"/>
      <c r="G21" s="59"/>
      <c r="H21" s="59"/>
      <c r="I21" s="60"/>
      <c r="J21" s="59" t="s">
        <v>3</v>
      </c>
      <c r="K21" s="59"/>
      <c r="L21" s="59"/>
      <c r="M21" s="59"/>
      <c r="N21" s="12"/>
      <c r="O21" s="12" t="s">
        <v>2</v>
      </c>
      <c r="P21" s="12" t="s">
        <v>3</v>
      </c>
      <c r="Q21" s="12"/>
      <c r="R21" s="12"/>
      <c r="S21" s="12"/>
      <c r="T21" s="55"/>
    </row>
    <row r="22" spans="1:20" ht="241.2" customHeight="1" x14ac:dyDescent="0.25">
      <c r="A22" s="51"/>
      <c r="B22" s="12"/>
      <c r="C22" s="12"/>
      <c r="D22" s="61" t="s">
        <v>4</v>
      </c>
      <c r="E22" s="61" t="s">
        <v>5</v>
      </c>
      <c r="F22" s="61" t="s">
        <v>5</v>
      </c>
      <c r="G22" s="61" t="s">
        <v>67</v>
      </c>
      <c r="H22" s="61" t="s">
        <v>68</v>
      </c>
      <c r="I22" s="61" t="s">
        <v>2</v>
      </c>
      <c r="J22" s="61" t="s">
        <v>4</v>
      </c>
      <c r="K22" s="61" t="s">
        <v>5</v>
      </c>
      <c r="L22" s="61" t="s">
        <v>39</v>
      </c>
      <c r="M22" s="61" t="s">
        <v>68</v>
      </c>
      <c r="N22" s="12"/>
      <c r="O22" s="12"/>
      <c r="P22" s="61" t="s">
        <v>4</v>
      </c>
      <c r="Q22" s="61" t="s">
        <v>5</v>
      </c>
      <c r="R22" s="61" t="s">
        <v>39</v>
      </c>
      <c r="S22" s="61" t="s">
        <v>68</v>
      </c>
      <c r="T22" s="55"/>
    </row>
    <row r="23" spans="1:20" ht="72" customHeight="1" thickBot="1" x14ac:dyDescent="0.3">
      <c r="A23" s="62" t="s">
        <v>93</v>
      </c>
      <c r="B23" s="105" t="s">
        <v>94</v>
      </c>
      <c r="C23" s="63">
        <f>D23+F23+G23+H23</f>
        <v>1739680</v>
      </c>
      <c r="D23" s="64">
        <v>1199779</v>
      </c>
      <c r="E23" s="64"/>
      <c r="F23" s="64">
        <v>179967</v>
      </c>
      <c r="G23" s="64">
        <v>179967</v>
      </c>
      <c r="H23" s="64">
        <v>179967</v>
      </c>
      <c r="I23" s="63">
        <f>J23+K23+L23+M23</f>
        <v>1739680</v>
      </c>
      <c r="J23" s="64">
        <v>1199779</v>
      </c>
      <c r="K23" s="64">
        <v>179967</v>
      </c>
      <c r="L23" s="64">
        <v>179967</v>
      </c>
      <c r="M23" s="64">
        <v>179967</v>
      </c>
      <c r="N23" s="64">
        <v>1739680</v>
      </c>
      <c r="O23" s="63">
        <f>P23+Q23+R23+S23</f>
        <v>1739680</v>
      </c>
      <c r="P23" s="64">
        <v>1199779</v>
      </c>
      <c r="Q23" s="64">
        <v>179967</v>
      </c>
      <c r="R23" s="64">
        <v>179967</v>
      </c>
      <c r="S23" s="64">
        <v>179967</v>
      </c>
      <c r="T23" s="66"/>
    </row>
    <row r="24" spans="1:20" ht="14.25" customHeight="1" x14ac:dyDescent="0.25"/>
    <row r="25" spans="1:20" ht="15.75" customHeight="1" x14ac:dyDescent="0.25">
      <c r="A25" s="41" t="s">
        <v>63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15.75" customHeight="1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13.5" customHeight="1" thickBot="1" x14ac:dyDescent="0.3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1:20" ht="65.25" customHeight="1" x14ac:dyDescent="0.25">
      <c r="A28" s="9" t="s">
        <v>42</v>
      </c>
      <c r="B28" s="8"/>
      <c r="C28" s="8" t="s">
        <v>43</v>
      </c>
      <c r="D28" s="8"/>
      <c r="E28" s="1"/>
      <c r="F28" s="1" t="s">
        <v>44</v>
      </c>
      <c r="G28" s="8" t="s">
        <v>45</v>
      </c>
      <c r="H28" s="8"/>
      <c r="I28" s="106" t="s">
        <v>29</v>
      </c>
    </row>
    <row r="29" spans="1:20" ht="15.75" customHeight="1" x14ac:dyDescent="0.25">
      <c r="A29" s="4" t="s">
        <v>6</v>
      </c>
      <c r="B29" s="5"/>
      <c r="C29" s="107">
        <f>C31+C32+C33+C34</f>
        <v>1739680</v>
      </c>
      <c r="D29" s="107"/>
      <c r="E29" s="108"/>
      <c r="F29" s="109">
        <f>F31+F32+F33+F34</f>
        <v>99.999899999999997</v>
      </c>
      <c r="G29" s="10">
        <v>1739680</v>
      </c>
      <c r="H29" s="10"/>
      <c r="I29" s="108"/>
    </row>
    <row r="30" spans="1:20" ht="15" customHeight="1" x14ac:dyDescent="0.25">
      <c r="A30" s="6" t="s">
        <v>7</v>
      </c>
      <c r="B30" s="7"/>
      <c r="C30" s="110"/>
      <c r="D30" s="110"/>
      <c r="E30" s="111"/>
      <c r="F30" s="111"/>
      <c r="G30" s="11"/>
      <c r="H30" s="11"/>
      <c r="I30" s="111"/>
    </row>
    <row r="31" spans="1:20" ht="30" customHeight="1" x14ac:dyDescent="0.25">
      <c r="A31" s="4" t="s">
        <v>46</v>
      </c>
      <c r="B31" s="5"/>
      <c r="C31" s="112">
        <v>1199779</v>
      </c>
      <c r="D31" s="112"/>
      <c r="E31" s="108"/>
      <c r="F31" s="108">
        <f>ROUND((C31/C$29*100),4)</f>
        <v>68.965500000000006</v>
      </c>
      <c r="G31" s="12">
        <f>ROUND((G$29*F31/100),2)-0.01</f>
        <v>1199779</v>
      </c>
      <c r="H31" s="12"/>
      <c r="I31" s="108">
        <f>C31-G31</f>
        <v>0</v>
      </c>
    </row>
    <row r="32" spans="1:20" ht="45.75" customHeight="1" x14ac:dyDescent="0.25">
      <c r="A32" s="4" t="s">
        <v>8</v>
      </c>
      <c r="B32" s="5"/>
      <c r="C32" s="112">
        <v>179967</v>
      </c>
      <c r="D32" s="112"/>
      <c r="E32" s="108"/>
      <c r="F32" s="108">
        <f t="shared" ref="F32:F34" si="0">ROUND((C32/C$29*100),4)</f>
        <v>10.344799999999999</v>
      </c>
      <c r="G32" s="12">
        <f>ROUND((G$29*F32/100),2)+0.58</f>
        <v>179967</v>
      </c>
      <c r="H32" s="12"/>
      <c r="I32" s="108">
        <f t="shared" ref="I32:I34" si="1">C32-G32</f>
        <v>0</v>
      </c>
    </row>
    <row r="33" spans="1:21" ht="46.5" customHeight="1" x14ac:dyDescent="0.25">
      <c r="A33" s="4" t="s">
        <v>47</v>
      </c>
      <c r="B33" s="5"/>
      <c r="C33" s="112">
        <v>179967</v>
      </c>
      <c r="D33" s="112"/>
      <c r="E33" s="108"/>
      <c r="F33" s="108">
        <f t="shared" si="0"/>
        <v>10.344799999999999</v>
      </c>
      <c r="G33" s="12">
        <f>ROUND((G$29*F33/100),2)+0.58</f>
        <v>179967</v>
      </c>
      <c r="H33" s="12"/>
      <c r="I33" s="108">
        <f t="shared" si="1"/>
        <v>0</v>
      </c>
    </row>
    <row r="34" spans="1:21" ht="105.75" customHeight="1" thickBot="1" x14ac:dyDescent="0.3">
      <c r="A34" s="2" t="s">
        <v>69</v>
      </c>
      <c r="B34" s="3"/>
      <c r="C34" s="113">
        <v>179967</v>
      </c>
      <c r="D34" s="113"/>
      <c r="E34" s="114"/>
      <c r="F34" s="108">
        <f t="shared" si="0"/>
        <v>10.344799999999999</v>
      </c>
      <c r="G34" s="12">
        <f>ROUND((G$29*F34/100),2)+0.58</f>
        <v>179967</v>
      </c>
      <c r="H34" s="12"/>
      <c r="I34" s="108">
        <f t="shared" si="1"/>
        <v>0</v>
      </c>
    </row>
    <row r="35" spans="1:21" ht="12.75" customHeight="1" x14ac:dyDescent="0.25"/>
    <row r="36" spans="1:21" ht="15.75" customHeight="1" x14ac:dyDescent="0.25">
      <c r="A36" s="45" t="s">
        <v>22</v>
      </c>
      <c r="B36" s="45"/>
      <c r="C36" s="45"/>
    </row>
    <row r="37" spans="1:21" ht="12.75" customHeight="1" x14ac:dyDescent="0.25">
      <c r="A37" s="41" t="s">
        <v>72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1" ht="20.25" customHeight="1" thickBot="1" x14ac:dyDescent="0.3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1" ht="128.25" customHeight="1" x14ac:dyDescent="0.25">
      <c r="A39" s="13" t="s">
        <v>9</v>
      </c>
      <c r="B39" s="14"/>
      <c r="C39" s="14" t="s">
        <v>48</v>
      </c>
      <c r="D39" s="14"/>
      <c r="E39" s="14"/>
      <c r="F39" s="14"/>
      <c r="G39" s="14" t="s">
        <v>23</v>
      </c>
      <c r="H39" s="15" t="s">
        <v>24</v>
      </c>
      <c r="I39" s="14" t="s">
        <v>10</v>
      </c>
      <c r="J39" s="16"/>
      <c r="K39" s="17"/>
      <c r="L39" s="31"/>
    </row>
    <row r="40" spans="1:21" ht="15.75" hidden="1" customHeight="1" thickBot="1" x14ac:dyDescent="0.3">
      <c r="A40" s="18"/>
      <c r="B40" s="19"/>
      <c r="C40" s="19"/>
      <c r="D40" s="19"/>
      <c r="E40" s="19"/>
      <c r="F40" s="19"/>
      <c r="G40" s="19"/>
      <c r="H40" s="20"/>
      <c r="I40" s="21"/>
      <c r="J40" s="22"/>
      <c r="K40" s="17"/>
      <c r="L40" s="31"/>
    </row>
    <row r="41" spans="1:21" ht="29.25" customHeight="1" x14ac:dyDescent="0.25">
      <c r="A41" s="23" t="s">
        <v>49</v>
      </c>
      <c r="B41" s="24"/>
      <c r="C41" s="115">
        <f>C43+C44</f>
        <v>251176.24</v>
      </c>
      <c r="D41" s="116"/>
      <c r="E41" s="116"/>
      <c r="F41" s="117"/>
      <c r="G41" s="108">
        <f>G43+G44</f>
        <v>251177.69</v>
      </c>
      <c r="H41" s="118">
        <f>H43+H44</f>
        <v>-1.4500000000116415</v>
      </c>
      <c r="I41" s="107"/>
      <c r="J41" s="119"/>
    </row>
    <row r="42" spans="1:21" ht="17.25" customHeight="1" x14ac:dyDescent="0.25">
      <c r="A42" s="25" t="s">
        <v>7</v>
      </c>
      <c r="B42" s="26"/>
      <c r="C42" s="19"/>
      <c r="D42" s="19"/>
      <c r="E42" s="19"/>
      <c r="F42" s="19"/>
      <c r="G42" s="108"/>
      <c r="H42" s="118"/>
      <c r="I42" s="107"/>
      <c r="J42" s="119"/>
    </row>
    <row r="43" spans="1:21" ht="27" customHeight="1" x14ac:dyDescent="0.25">
      <c r="A43" s="27" t="s">
        <v>50</v>
      </c>
      <c r="B43" s="28"/>
      <c r="C43" s="68">
        <v>128292.45</v>
      </c>
      <c r="D43" s="68"/>
      <c r="E43" s="68"/>
      <c r="F43" s="68"/>
      <c r="G43" s="120">
        <v>128292.99</v>
      </c>
      <c r="H43" s="118">
        <f>C43-G43</f>
        <v>-0.54000000000814907</v>
      </c>
      <c r="I43" s="121" t="s">
        <v>128</v>
      </c>
      <c r="J43" s="122"/>
    </row>
    <row r="44" spans="1:21" ht="33" customHeight="1" thickBot="1" x14ac:dyDescent="0.3">
      <c r="A44" s="29" t="s">
        <v>70</v>
      </c>
      <c r="B44" s="30"/>
      <c r="C44" s="69">
        <v>122883.79</v>
      </c>
      <c r="D44" s="69"/>
      <c r="E44" s="69"/>
      <c r="F44" s="69"/>
      <c r="G44" s="123">
        <v>122884.7</v>
      </c>
      <c r="H44" s="124">
        <f>C44-G44</f>
        <v>-0.91000000000349246</v>
      </c>
      <c r="I44" s="121" t="s">
        <v>128</v>
      </c>
      <c r="J44" s="122"/>
    </row>
    <row r="45" spans="1:21" ht="36.75" customHeight="1" x14ac:dyDescent="0.25"/>
    <row r="46" spans="1:21" ht="30.75" customHeight="1" x14ac:dyDescent="0.25">
      <c r="A46" s="41" t="s">
        <v>73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67"/>
    </row>
    <row r="47" spans="1:21" ht="13.5" customHeight="1" x14ac:dyDescent="0.25"/>
    <row r="48" spans="1:21" ht="60" customHeight="1" x14ac:dyDescent="0.25">
      <c r="A48" s="70" t="s">
        <v>51</v>
      </c>
      <c r="B48" s="31"/>
      <c r="C48" s="71" t="s">
        <v>96</v>
      </c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</row>
    <row r="49" spans="1:20" ht="45.6" customHeight="1" x14ac:dyDescent="0.25">
      <c r="A49" s="73" t="s">
        <v>71</v>
      </c>
      <c r="B49" s="73"/>
      <c r="C49" s="74" t="s">
        <v>97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</row>
    <row r="50" spans="1:20" ht="19.5" customHeight="1" x14ac:dyDescent="0.25">
      <c r="A50" s="76" t="s">
        <v>52</v>
      </c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14.4" thickBot="1" x14ac:dyDescent="0.3"/>
    <row r="52" spans="1:20" ht="183.75" customHeight="1" x14ac:dyDescent="0.25">
      <c r="A52" s="32" t="s">
        <v>21</v>
      </c>
      <c r="B52" s="33" t="s">
        <v>11</v>
      </c>
      <c r="C52" s="14" t="s">
        <v>53</v>
      </c>
      <c r="D52" s="14"/>
      <c r="E52" s="34"/>
      <c r="F52" s="14" t="s">
        <v>54</v>
      </c>
      <c r="G52" s="14"/>
      <c r="H52" s="33" t="s">
        <v>55</v>
      </c>
      <c r="I52" s="15" t="s">
        <v>24</v>
      </c>
      <c r="J52" s="35"/>
      <c r="K52" s="36" t="s">
        <v>10</v>
      </c>
    </row>
    <row r="53" spans="1:20" ht="43.2" customHeight="1" x14ac:dyDescent="0.25">
      <c r="A53" s="37">
        <v>1</v>
      </c>
      <c r="B53" s="38" t="s">
        <v>12</v>
      </c>
      <c r="C53" s="78"/>
      <c r="D53" s="78"/>
      <c r="E53" s="79"/>
      <c r="F53" s="78"/>
      <c r="G53" s="78"/>
      <c r="H53" s="79"/>
      <c r="I53" s="80">
        <f>F53-H53</f>
        <v>0</v>
      </c>
      <c r="J53" s="80"/>
      <c r="K53" s="81"/>
    </row>
    <row r="54" spans="1:20" ht="128.4" customHeight="1" x14ac:dyDescent="0.25">
      <c r="A54" s="37">
        <v>2</v>
      </c>
      <c r="B54" s="38" t="s">
        <v>56</v>
      </c>
      <c r="C54" s="78" t="s">
        <v>95</v>
      </c>
      <c r="D54" s="78"/>
      <c r="E54" s="79"/>
      <c r="F54" s="78">
        <v>1739680</v>
      </c>
      <c r="G54" s="78"/>
      <c r="H54" s="79">
        <v>1739680</v>
      </c>
      <c r="I54" s="80">
        <f t="shared" ref="I54:I58" si="2">F54-H54</f>
        <v>0</v>
      </c>
      <c r="J54" s="80"/>
      <c r="K54" s="81"/>
    </row>
    <row r="55" spans="1:20" ht="69" customHeight="1" x14ac:dyDescent="0.25">
      <c r="A55" s="37">
        <v>3</v>
      </c>
      <c r="B55" s="38" t="s">
        <v>28</v>
      </c>
      <c r="C55" s="78"/>
      <c r="D55" s="78"/>
      <c r="E55" s="79"/>
      <c r="F55" s="78"/>
      <c r="G55" s="78"/>
      <c r="H55" s="79"/>
      <c r="I55" s="80">
        <f t="shared" si="2"/>
        <v>0</v>
      </c>
      <c r="J55" s="80"/>
      <c r="K55" s="81"/>
    </row>
    <row r="56" spans="1:20" ht="67.8" customHeight="1" x14ac:dyDescent="0.25">
      <c r="A56" s="37">
        <v>4</v>
      </c>
      <c r="B56" s="38" t="s">
        <v>13</v>
      </c>
      <c r="C56" s="78"/>
      <c r="D56" s="78"/>
      <c r="E56" s="79"/>
      <c r="F56" s="78"/>
      <c r="G56" s="78"/>
      <c r="H56" s="79"/>
      <c r="I56" s="80">
        <f t="shared" si="2"/>
        <v>0</v>
      </c>
      <c r="J56" s="80"/>
      <c r="K56" s="81"/>
      <c r="M56" s="95"/>
      <c r="N56" s="95"/>
    </row>
    <row r="57" spans="1:20" ht="14.4" customHeight="1" x14ac:dyDescent="0.25">
      <c r="A57" s="37">
        <v>5</v>
      </c>
      <c r="B57" s="38" t="s">
        <v>14</v>
      </c>
      <c r="C57" s="78"/>
      <c r="D57" s="78"/>
      <c r="E57" s="79"/>
      <c r="F57" s="78"/>
      <c r="G57" s="78"/>
      <c r="H57" s="79"/>
      <c r="I57" s="80">
        <f t="shared" si="2"/>
        <v>0</v>
      </c>
      <c r="J57" s="80"/>
      <c r="K57" s="81"/>
    </row>
    <row r="58" spans="1:20" ht="20.25" customHeight="1" x14ac:dyDescent="0.25">
      <c r="A58" s="37">
        <v>6</v>
      </c>
      <c r="B58" s="38" t="s">
        <v>15</v>
      </c>
      <c r="C58" s="78"/>
      <c r="D58" s="78"/>
      <c r="E58" s="79"/>
      <c r="F58" s="78"/>
      <c r="G58" s="78"/>
      <c r="H58" s="79"/>
      <c r="I58" s="80">
        <f t="shared" si="2"/>
        <v>0</v>
      </c>
      <c r="J58" s="80"/>
      <c r="K58" s="81"/>
    </row>
    <row r="59" spans="1:20" ht="25.5" customHeight="1" thickBot="1" x14ac:dyDescent="0.3">
      <c r="A59" s="82"/>
      <c r="B59" s="39" t="s">
        <v>16</v>
      </c>
      <c r="C59" s="83"/>
      <c r="D59" s="83"/>
      <c r="E59" s="83"/>
      <c r="F59" s="84">
        <f>SUM(F53:F58)</f>
        <v>1739680</v>
      </c>
      <c r="G59" s="85"/>
      <c r="H59" s="86">
        <f>SUM(H53:H58)</f>
        <v>1739680</v>
      </c>
      <c r="I59" s="87">
        <f>SUM(I53:J58)</f>
        <v>0</v>
      </c>
      <c r="J59" s="88"/>
      <c r="K59" s="89"/>
    </row>
    <row r="61" spans="1:20" ht="6.75" customHeight="1" x14ac:dyDescent="0.25">
      <c r="A61" s="41" t="s">
        <v>57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</row>
    <row r="62" spans="1:20" ht="17.25" customHeight="1" x14ac:dyDescent="0.2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</row>
    <row r="63" spans="1:20" ht="10.5" customHeight="1" x14ac:dyDescent="0.2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</row>
    <row r="64" spans="1:20" ht="10.5" customHeight="1" x14ac:dyDescent="0.2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</row>
    <row r="65" spans="1:20" x14ac:dyDescent="0.25">
      <c r="A65" s="41" t="s">
        <v>58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</row>
    <row r="66" spans="1:20" ht="19.5" customHeight="1" x14ac:dyDescent="0.25">
      <c r="A66" s="90" t="s">
        <v>66</v>
      </c>
      <c r="B66" s="90"/>
      <c r="C66" s="90"/>
      <c r="D66" s="90"/>
      <c r="E66" s="90"/>
      <c r="F66" s="90"/>
      <c r="G66" s="72" t="s">
        <v>122</v>
      </c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</row>
    <row r="67" spans="1:20" ht="20.399999999999999" customHeight="1" x14ac:dyDescent="0.25">
      <c r="A67" s="76" t="s">
        <v>59</v>
      </c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91" t="s">
        <v>61</v>
      </c>
      <c r="M67" s="91"/>
      <c r="N67" s="91"/>
      <c r="O67" s="91"/>
      <c r="P67" s="91"/>
      <c r="Q67" s="91"/>
      <c r="R67" s="91"/>
      <c r="S67" s="91"/>
      <c r="T67" s="91"/>
    </row>
    <row r="69" spans="1:20" x14ac:dyDescent="0.25">
      <c r="A69" s="92" t="s">
        <v>17</v>
      </c>
    </row>
    <row r="70" spans="1:20" x14ac:dyDescent="0.25">
      <c r="A70" s="90" t="s">
        <v>60</v>
      </c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3" t="s">
        <v>134</v>
      </c>
      <c r="R70" s="93"/>
      <c r="S70" s="93"/>
      <c r="T70" s="93"/>
    </row>
    <row r="71" spans="1:20" ht="15.6" x14ac:dyDescent="0.3">
      <c r="A71" s="90" t="s">
        <v>32</v>
      </c>
      <c r="B71" s="90"/>
      <c r="C71" s="90"/>
      <c r="D71" s="94" t="s">
        <v>131</v>
      </c>
      <c r="E71" s="94"/>
      <c r="F71" s="94"/>
      <c r="G71" s="94"/>
      <c r="H71" s="95"/>
      <c r="I71" s="95"/>
      <c r="J71" s="95"/>
      <c r="K71" s="95"/>
      <c r="L71" s="95"/>
      <c r="M71" s="95"/>
      <c r="N71" s="95"/>
      <c r="O71" s="95"/>
    </row>
    <row r="73" spans="1:20" x14ac:dyDescent="0.25">
      <c r="A73" s="96" t="s">
        <v>18</v>
      </c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</row>
    <row r="75" spans="1:20" ht="15.75" customHeight="1" x14ac:dyDescent="0.25">
      <c r="A75" s="75" t="s">
        <v>139</v>
      </c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</row>
    <row r="76" spans="1:20" x14ac:dyDescent="0.25">
      <c r="C76" s="97" t="s">
        <v>26</v>
      </c>
      <c r="D76" s="127" t="s">
        <v>140</v>
      </c>
      <c r="F76" s="92" t="s">
        <v>25</v>
      </c>
      <c r="G76" s="95"/>
      <c r="H76" s="95"/>
      <c r="I76" s="95"/>
      <c r="J76" s="95"/>
    </row>
    <row r="78" spans="1:20" x14ac:dyDescent="0.25">
      <c r="A78" s="75" t="s">
        <v>141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</row>
    <row r="79" spans="1:20" x14ac:dyDescent="0.25">
      <c r="C79" s="97" t="s">
        <v>26</v>
      </c>
      <c r="D79" s="127" t="s">
        <v>140</v>
      </c>
      <c r="F79" s="92" t="s">
        <v>25</v>
      </c>
      <c r="G79" s="95"/>
      <c r="H79" s="95"/>
      <c r="I79" s="95"/>
      <c r="J79" s="95"/>
    </row>
    <row r="81" spans="1:20" x14ac:dyDescent="0.25">
      <c r="A81" s="100" t="s">
        <v>19</v>
      </c>
    </row>
    <row r="82" spans="1:20" x14ac:dyDescent="0.25">
      <c r="G82" s="98"/>
    </row>
    <row r="83" spans="1:20" x14ac:dyDescent="0.25">
      <c r="A83" s="92" t="s">
        <v>20</v>
      </c>
      <c r="B83" s="125">
        <v>45666</v>
      </c>
      <c r="C83" s="126"/>
    </row>
    <row r="85" spans="1:20" x14ac:dyDescent="0.25">
      <c r="A85" s="101" t="s">
        <v>142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</row>
    <row r="86" spans="1:20" x14ac:dyDescent="0.25">
      <c r="C86" s="97" t="s">
        <v>26</v>
      </c>
      <c r="D86" s="127" t="s">
        <v>140</v>
      </c>
      <c r="G86" s="102" t="s">
        <v>25</v>
      </c>
      <c r="H86" s="102"/>
      <c r="I86" s="95"/>
      <c r="J86" s="102" t="s">
        <v>27</v>
      </c>
      <c r="K86" s="102"/>
      <c r="L86" s="95"/>
      <c r="M86" s="95"/>
      <c r="N86" s="95"/>
    </row>
    <row r="88" spans="1:20" x14ac:dyDescent="0.25">
      <c r="A88" s="103" t="s">
        <v>30</v>
      </c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</row>
    <row r="89" spans="1:20" x14ac:dyDescent="0.25">
      <c r="A89" s="90" t="s">
        <v>65</v>
      </c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</row>
    <row r="90" spans="1:20" s="97" customFormat="1" ht="24.6" customHeight="1" x14ac:dyDescent="0.3">
      <c r="A90" s="41" t="s">
        <v>64</v>
      </c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</row>
    <row r="98" spans="6:6" x14ac:dyDescent="0.25">
      <c r="F98" s="92" t="s">
        <v>26</v>
      </c>
    </row>
  </sheetData>
  <sheetProtection formatRows="0" insertRows="0"/>
  <mergeCells count="111">
    <mergeCell ref="P1:T7"/>
    <mergeCell ref="A9:T11"/>
    <mergeCell ref="A13:C13"/>
    <mergeCell ref="D13:G13"/>
    <mergeCell ref="A14:G14"/>
    <mergeCell ref="H14:T14"/>
    <mergeCell ref="P21:S21"/>
    <mergeCell ref="T21:T22"/>
    <mergeCell ref="A25:T26"/>
    <mergeCell ref="A16:C16"/>
    <mergeCell ref="A17:T17"/>
    <mergeCell ref="A18:A22"/>
    <mergeCell ref="B18:B22"/>
    <mergeCell ref="C18:H20"/>
    <mergeCell ref="I18:M20"/>
    <mergeCell ref="N18:N22"/>
    <mergeCell ref="O18:S20"/>
    <mergeCell ref="T18:T20"/>
    <mergeCell ref="C21:C22"/>
    <mergeCell ref="A28:B28"/>
    <mergeCell ref="C28:D28"/>
    <mergeCell ref="G28:H28"/>
    <mergeCell ref="A29:B29"/>
    <mergeCell ref="C29:D29"/>
    <mergeCell ref="G29:H29"/>
    <mergeCell ref="D21:H21"/>
    <mergeCell ref="J21:M21"/>
    <mergeCell ref="O21:O22"/>
    <mergeCell ref="A32:B32"/>
    <mergeCell ref="C32:D32"/>
    <mergeCell ref="G32:H32"/>
    <mergeCell ref="A33:B33"/>
    <mergeCell ref="C33:D33"/>
    <mergeCell ref="G33:H33"/>
    <mergeCell ref="A30:B30"/>
    <mergeCell ref="C30:D30"/>
    <mergeCell ref="G30:H30"/>
    <mergeCell ref="A31:B31"/>
    <mergeCell ref="C31:D31"/>
    <mergeCell ref="G31:H31"/>
    <mergeCell ref="A34:B34"/>
    <mergeCell ref="C34:D34"/>
    <mergeCell ref="G34:H34"/>
    <mergeCell ref="A36:C36"/>
    <mergeCell ref="A37:T38"/>
    <mergeCell ref="A39:B40"/>
    <mergeCell ref="C39:F40"/>
    <mergeCell ref="G39:G40"/>
    <mergeCell ref="H39:H40"/>
    <mergeCell ref="I39:J39"/>
    <mergeCell ref="A43:B43"/>
    <mergeCell ref="C43:F43"/>
    <mergeCell ref="I43:J43"/>
    <mergeCell ref="A44:B44"/>
    <mergeCell ref="C44:F44"/>
    <mergeCell ref="I44:J44"/>
    <mergeCell ref="K39:K40"/>
    <mergeCell ref="A41:B41"/>
    <mergeCell ref="C41:F41"/>
    <mergeCell ref="I41:J41"/>
    <mergeCell ref="A42:B42"/>
    <mergeCell ref="C42:F42"/>
    <mergeCell ref="I42:J42"/>
    <mergeCell ref="C53:D53"/>
    <mergeCell ref="F53:G53"/>
    <mergeCell ref="I53:J53"/>
    <mergeCell ref="C54:D54"/>
    <mergeCell ref="F54:G54"/>
    <mergeCell ref="I54:J54"/>
    <mergeCell ref="A46:T46"/>
    <mergeCell ref="C48:T48"/>
    <mergeCell ref="A49:B49"/>
    <mergeCell ref="C49:T49"/>
    <mergeCell ref="A50:T50"/>
    <mergeCell ref="C52:D52"/>
    <mergeCell ref="F52:G52"/>
    <mergeCell ref="I52:J52"/>
    <mergeCell ref="C57:D57"/>
    <mergeCell ref="F57:G57"/>
    <mergeCell ref="I57:J57"/>
    <mergeCell ref="C58:D58"/>
    <mergeCell ref="F58:G58"/>
    <mergeCell ref="I58:J58"/>
    <mergeCell ref="C55:D55"/>
    <mergeCell ref="F55:G55"/>
    <mergeCell ref="I55:J55"/>
    <mergeCell ref="C56:D56"/>
    <mergeCell ref="F56:G56"/>
    <mergeCell ref="I56:J56"/>
    <mergeCell ref="A67:K67"/>
    <mergeCell ref="L67:T67"/>
    <mergeCell ref="A70:P70"/>
    <mergeCell ref="Q70:T70"/>
    <mergeCell ref="A71:C71"/>
    <mergeCell ref="C59:E59"/>
    <mergeCell ref="F59:G59"/>
    <mergeCell ref="I59:J59"/>
    <mergeCell ref="A61:T64"/>
    <mergeCell ref="A65:T65"/>
    <mergeCell ref="A66:F66"/>
    <mergeCell ref="G66:T66"/>
    <mergeCell ref="A85:T85"/>
    <mergeCell ref="G86:H86"/>
    <mergeCell ref="J86:K86"/>
    <mergeCell ref="A88:T88"/>
    <mergeCell ref="A89:T89"/>
    <mergeCell ref="A90:T90"/>
    <mergeCell ref="A73:T73"/>
    <mergeCell ref="A75:T75"/>
    <mergeCell ref="A78:T78"/>
    <mergeCell ref="B83:C83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"/>
  <sheetViews>
    <sheetView topLeftCell="A31" zoomScale="80" zoomScaleNormal="80" workbookViewId="0">
      <selection activeCell="I45" sqref="I45"/>
    </sheetView>
  </sheetViews>
  <sheetFormatPr defaultRowHeight="13.8" x14ac:dyDescent="0.25"/>
  <cols>
    <col min="1" max="1" width="10.109375" style="92" customWidth="1"/>
    <col min="2" max="2" width="22" style="92" customWidth="1"/>
    <col min="3" max="3" width="9.88671875" style="92" customWidth="1"/>
    <col min="4" max="4" width="11.6640625" style="92" customWidth="1"/>
    <col min="5" max="5" width="12" style="92" hidden="1" customWidth="1"/>
    <col min="6" max="6" width="16" style="92" customWidth="1"/>
    <col min="7" max="7" width="15.109375" style="92" customWidth="1"/>
    <col min="8" max="8" width="13.109375" style="92" customWidth="1"/>
    <col min="9" max="9" width="9.88671875" style="92" customWidth="1"/>
    <col min="10" max="10" width="11.33203125" style="92" customWidth="1"/>
    <col min="11" max="11" width="12.88671875" style="92" customWidth="1"/>
    <col min="12" max="12" width="11.33203125" style="92" customWidth="1"/>
    <col min="13" max="13" width="9.88671875" style="92" customWidth="1"/>
    <col min="14" max="14" width="13.33203125" style="92" customWidth="1"/>
    <col min="15" max="15" width="10.5546875" style="92" bestFit="1" customWidth="1"/>
    <col min="16" max="16" width="9.88671875" style="92" customWidth="1"/>
    <col min="17" max="17" width="10" style="92" customWidth="1"/>
    <col min="18" max="18" width="11" style="92" customWidth="1"/>
    <col min="19" max="19" width="10.44140625" style="92" customWidth="1"/>
    <col min="20" max="20" width="10.109375" style="92" customWidth="1"/>
    <col min="21" max="16384" width="8.88671875" style="92"/>
  </cols>
  <sheetData>
    <row r="1" spans="1:20" ht="15" customHeight="1" x14ac:dyDescent="0.25">
      <c r="P1" s="104" t="s">
        <v>33</v>
      </c>
      <c r="Q1" s="104"/>
      <c r="R1" s="104"/>
      <c r="S1" s="104"/>
      <c r="T1" s="104"/>
    </row>
    <row r="2" spans="1:20" x14ac:dyDescent="0.25">
      <c r="P2" s="104"/>
      <c r="Q2" s="104"/>
      <c r="R2" s="104"/>
      <c r="S2" s="104"/>
      <c r="T2" s="104"/>
    </row>
    <row r="3" spans="1:20" x14ac:dyDescent="0.25">
      <c r="P3" s="104"/>
      <c r="Q3" s="104"/>
      <c r="R3" s="104"/>
      <c r="S3" s="104"/>
      <c r="T3" s="104"/>
    </row>
    <row r="4" spans="1:20" x14ac:dyDescent="0.25">
      <c r="P4" s="104"/>
      <c r="Q4" s="104"/>
      <c r="R4" s="104"/>
      <c r="S4" s="104"/>
      <c r="T4" s="104"/>
    </row>
    <row r="5" spans="1:20" x14ac:dyDescent="0.25">
      <c r="P5" s="104"/>
      <c r="Q5" s="104"/>
      <c r="R5" s="104"/>
      <c r="S5" s="104"/>
      <c r="T5" s="104"/>
    </row>
    <row r="6" spans="1:20" x14ac:dyDescent="0.25">
      <c r="P6" s="104"/>
      <c r="Q6" s="104"/>
      <c r="R6" s="104"/>
      <c r="S6" s="104"/>
      <c r="T6" s="104"/>
    </row>
    <row r="7" spans="1:20" x14ac:dyDescent="0.25">
      <c r="P7" s="104"/>
      <c r="Q7" s="104"/>
      <c r="R7" s="104"/>
      <c r="S7" s="104"/>
      <c r="T7" s="104"/>
    </row>
    <row r="8" spans="1:20" ht="15.75" customHeight="1" x14ac:dyDescent="0.25"/>
    <row r="9" spans="1:20" ht="15" customHeight="1" x14ac:dyDescent="0.25">
      <c r="A9" s="40" t="s">
        <v>34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15.7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16.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8.75" customHeight="1" x14ac:dyDescent="0.25"/>
    <row r="13" spans="1:20" ht="19.5" customHeight="1" x14ac:dyDescent="0.25">
      <c r="A13" s="41" t="s">
        <v>31</v>
      </c>
      <c r="B13" s="41"/>
      <c r="C13" s="41"/>
      <c r="D13" s="42">
        <v>45658</v>
      </c>
      <c r="E13" s="43"/>
      <c r="F13" s="43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19.5" customHeight="1" x14ac:dyDescent="0.25">
      <c r="A14" s="41" t="s">
        <v>35</v>
      </c>
      <c r="B14" s="41"/>
      <c r="C14" s="41"/>
      <c r="D14" s="41"/>
      <c r="E14" s="41"/>
      <c r="F14" s="41"/>
      <c r="G14" s="41"/>
      <c r="H14" s="43" t="s">
        <v>75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13.5" customHeight="1" x14ac:dyDescent="0.25">
      <c r="H15" s="98"/>
    </row>
    <row r="16" spans="1:20" ht="26.25" customHeight="1" x14ac:dyDescent="0.25">
      <c r="A16" s="45" t="s">
        <v>0</v>
      </c>
      <c r="B16" s="45"/>
      <c r="C16" s="45"/>
    </row>
    <row r="17" spans="1:20" ht="65.25" customHeight="1" thickBot="1" x14ac:dyDescent="0.3">
      <c r="A17" s="41" t="s">
        <v>62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40.200000000000003" customHeight="1" x14ac:dyDescent="0.25">
      <c r="A18" s="46" t="s">
        <v>74</v>
      </c>
      <c r="B18" s="8" t="s">
        <v>36</v>
      </c>
      <c r="C18" s="47" t="s">
        <v>37</v>
      </c>
      <c r="D18" s="48"/>
      <c r="E18" s="48"/>
      <c r="F18" s="48"/>
      <c r="G18" s="48"/>
      <c r="H18" s="49"/>
      <c r="I18" s="8" t="s">
        <v>38</v>
      </c>
      <c r="J18" s="8"/>
      <c r="K18" s="8"/>
      <c r="L18" s="8"/>
      <c r="M18" s="8"/>
      <c r="N18" s="8" t="s">
        <v>40</v>
      </c>
      <c r="O18" s="8" t="s">
        <v>41</v>
      </c>
      <c r="P18" s="8"/>
      <c r="Q18" s="8"/>
      <c r="R18" s="8"/>
      <c r="S18" s="8"/>
      <c r="T18" s="50" t="s">
        <v>1</v>
      </c>
    </row>
    <row r="19" spans="1:20" ht="16.5" customHeight="1" x14ac:dyDescent="0.25">
      <c r="A19" s="51"/>
      <c r="B19" s="12"/>
      <c r="C19" s="52"/>
      <c r="D19" s="53"/>
      <c r="E19" s="53"/>
      <c r="F19" s="53"/>
      <c r="G19" s="53"/>
      <c r="H19" s="54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55"/>
    </row>
    <row r="20" spans="1:20" ht="27.6" customHeight="1" x14ac:dyDescent="0.25">
      <c r="A20" s="51"/>
      <c r="B20" s="12"/>
      <c r="C20" s="56"/>
      <c r="D20" s="57"/>
      <c r="E20" s="57"/>
      <c r="F20" s="57"/>
      <c r="G20" s="57"/>
      <c r="H20" s="58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55"/>
    </row>
    <row r="21" spans="1:20" x14ac:dyDescent="0.25">
      <c r="A21" s="51"/>
      <c r="B21" s="12"/>
      <c r="C21" s="12" t="s">
        <v>2</v>
      </c>
      <c r="D21" s="59" t="s">
        <v>3</v>
      </c>
      <c r="E21" s="59"/>
      <c r="F21" s="59"/>
      <c r="G21" s="59"/>
      <c r="H21" s="59"/>
      <c r="I21" s="60"/>
      <c r="J21" s="59" t="s">
        <v>3</v>
      </c>
      <c r="K21" s="59"/>
      <c r="L21" s="59"/>
      <c r="M21" s="59"/>
      <c r="N21" s="12"/>
      <c r="O21" s="12" t="s">
        <v>2</v>
      </c>
      <c r="P21" s="12" t="s">
        <v>3</v>
      </c>
      <c r="Q21" s="12"/>
      <c r="R21" s="12"/>
      <c r="S21" s="12"/>
      <c r="T21" s="55"/>
    </row>
    <row r="22" spans="1:20" ht="235.2" customHeight="1" x14ac:dyDescent="0.25">
      <c r="A22" s="51"/>
      <c r="B22" s="12"/>
      <c r="C22" s="12"/>
      <c r="D22" s="61" t="s">
        <v>4</v>
      </c>
      <c r="E22" s="61" t="s">
        <v>5</v>
      </c>
      <c r="F22" s="61" t="s">
        <v>5</v>
      </c>
      <c r="G22" s="61" t="s">
        <v>67</v>
      </c>
      <c r="H22" s="61" t="s">
        <v>68</v>
      </c>
      <c r="I22" s="61" t="s">
        <v>2</v>
      </c>
      <c r="J22" s="61" t="s">
        <v>4</v>
      </c>
      <c r="K22" s="61" t="s">
        <v>5</v>
      </c>
      <c r="L22" s="61" t="s">
        <v>39</v>
      </c>
      <c r="M22" s="61" t="s">
        <v>68</v>
      </c>
      <c r="N22" s="12"/>
      <c r="O22" s="12"/>
      <c r="P22" s="61" t="s">
        <v>4</v>
      </c>
      <c r="Q22" s="61" t="s">
        <v>5</v>
      </c>
      <c r="R22" s="61" t="s">
        <v>39</v>
      </c>
      <c r="S22" s="61" t="s">
        <v>68</v>
      </c>
      <c r="T22" s="55"/>
    </row>
    <row r="23" spans="1:20" ht="96" customHeight="1" thickBot="1" x14ac:dyDescent="0.3">
      <c r="A23" s="62" t="s">
        <v>98</v>
      </c>
      <c r="B23" s="105" t="s">
        <v>99</v>
      </c>
      <c r="C23" s="63">
        <f>D23+F23+G23+H23</f>
        <v>1468593</v>
      </c>
      <c r="D23" s="64">
        <v>1012821</v>
      </c>
      <c r="E23" s="64"/>
      <c r="F23" s="64">
        <v>151924</v>
      </c>
      <c r="G23" s="64">
        <v>151924</v>
      </c>
      <c r="H23" s="64">
        <v>151924</v>
      </c>
      <c r="I23" s="63">
        <f>J23+K23+L23+M23</f>
        <v>1468593</v>
      </c>
      <c r="J23" s="64">
        <v>1012821</v>
      </c>
      <c r="K23" s="64">
        <v>151924</v>
      </c>
      <c r="L23" s="64">
        <v>151924</v>
      </c>
      <c r="M23" s="64">
        <v>151924</v>
      </c>
      <c r="N23" s="64">
        <v>1461250.04</v>
      </c>
      <c r="O23" s="65">
        <f>P23+Q23+R23+S23</f>
        <v>1461250.04</v>
      </c>
      <c r="P23" s="64">
        <v>1007758.64</v>
      </c>
      <c r="Q23" s="64">
        <v>151163.79999999999</v>
      </c>
      <c r="R23" s="64">
        <v>151163.79999999999</v>
      </c>
      <c r="S23" s="64">
        <v>151163.79999999999</v>
      </c>
      <c r="T23" s="66"/>
    </row>
    <row r="24" spans="1:20" ht="14.25" customHeight="1" x14ac:dyDescent="0.25"/>
    <row r="25" spans="1:20" ht="15.75" customHeight="1" x14ac:dyDescent="0.25">
      <c r="A25" s="41" t="s">
        <v>63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15.75" customHeight="1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13.5" customHeight="1" thickBot="1" x14ac:dyDescent="0.3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1:20" ht="65.25" customHeight="1" x14ac:dyDescent="0.25">
      <c r="A28" s="9" t="s">
        <v>42</v>
      </c>
      <c r="B28" s="8"/>
      <c r="C28" s="8" t="s">
        <v>43</v>
      </c>
      <c r="D28" s="8"/>
      <c r="E28" s="1"/>
      <c r="F28" s="1" t="s">
        <v>44</v>
      </c>
      <c r="G28" s="8" t="s">
        <v>45</v>
      </c>
      <c r="H28" s="8"/>
      <c r="I28" s="106" t="s">
        <v>29</v>
      </c>
    </row>
    <row r="29" spans="1:20" ht="15.75" customHeight="1" x14ac:dyDescent="0.25">
      <c r="A29" s="4" t="s">
        <v>6</v>
      </c>
      <c r="B29" s="5"/>
      <c r="C29" s="107">
        <f>C31+C32+C33+C34</f>
        <v>1468593</v>
      </c>
      <c r="D29" s="107"/>
      <c r="E29" s="108"/>
      <c r="F29" s="109">
        <f>F31+F32+F33+F34</f>
        <v>100.00009999999999</v>
      </c>
      <c r="G29" s="10">
        <v>1461250.04</v>
      </c>
      <c r="H29" s="10"/>
      <c r="I29" s="108"/>
    </row>
    <row r="30" spans="1:20" ht="15" customHeight="1" x14ac:dyDescent="0.25">
      <c r="A30" s="6" t="s">
        <v>7</v>
      </c>
      <c r="B30" s="7"/>
      <c r="C30" s="110"/>
      <c r="D30" s="110"/>
      <c r="E30" s="111"/>
      <c r="F30" s="111"/>
      <c r="G30" s="11"/>
      <c r="H30" s="11"/>
      <c r="I30" s="111"/>
    </row>
    <row r="31" spans="1:20" ht="30" customHeight="1" x14ac:dyDescent="0.25">
      <c r="A31" s="4" t="s">
        <v>46</v>
      </c>
      <c r="B31" s="5"/>
      <c r="C31" s="112">
        <v>1012821</v>
      </c>
      <c r="D31" s="112"/>
      <c r="E31" s="108"/>
      <c r="F31" s="108">
        <f>ROUND((C31/C$29*100),4)</f>
        <v>68.965400000000002</v>
      </c>
      <c r="G31" s="12">
        <f>ROUND((G$29*F31/100),2)+1.7</f>
        <v>1007758.6399999999</v>
      </c>
      <c r="H31" s="12"/>
      <c r="I31" s="108">
        <f>C31-G31</f>
        <v>5062.3600000001024</v>
      </c>
    </row>
    <row r="32" spans="1:20" ht="45.75" customHeight="1" x14ac:dyDescent="0.25">
      <c r="A32" s="4" t="s">
        <v>8</v>
      </c>
      <c r="B32" s="5"/>
      <c r="C32" s="112">
        <v>151924</v>
      </c>
      <c r="D32" s="112"/>
      <c r="E32" s="108"/>
      <c r="F32" s="108">
        <f t="shared" ref="F32:F34" si="0">ROUND((C32/C$29*100),4)</f>
        <v>10.344900000000001</v>
      </c>
      <c r="G32" s="12">
        <f>ROUND((G$29*F32/100),2)-1.06</f>
        <v>151163.79999999999</v>
      </c>
      <c r="H32" s="12"/>
      <c r="I32" s="108">
        <f t="shared" ref="I32:I34" si="1">C32-G32</f>
        <v>760.20000000001164</v>
      </c>
    </row>
    <row r="33" spans="1:21" ht="46.5" customHeight="1" x14ac:dyDescent="0.25">
      <c r="A33" s="4" t="s">
        <v>47</v>
      </c>
      <c r="B33" s="5"/>
      <c r="C33" s="112">
        <v>151924</v>
      </c>
      <c r="D33" s="112"/>
      <c r="E33" s="108"/>
      <c r="F33" s="108">
        <f t="shared" si="0"/>
        <v>10.344900000000001</v>
      </c>
      <c r="G33" s="12">
        <f>ROUND((G$29*F33/100),2)-1.06</f>
        <v>151163.79999999999</v>
      </c>
      <c r="H33" s="12"/>
      <c r="I33" s="108">
        <f t="shared" si="1"/>
        <v>760.20000000001164</v>
      </c>
    </row>
    <row r="34" spans="1:21" ht="105.75" customHeight="1" thickBot="1" x14ac:dyDescent="0.3">
      <c r="A34" s="2" t="s">
        <v>69</v>
      </c>
      <c r="B34" s="3"/>
      <c r="C34" s="113">
        <v>151924</v>
      </c>
      <c r="D34" s="113"/>
      <c r="E34" s="114"/>
      <c r="F34" s="108">
        <f t="shared" si="0"/>
        <v>10.344900000000001</v>
      </c>
      <c r="G34" s="12">
        <f>ROUND((G$29*F34/100),2)-1.06</f>
        <v>151163.79999999999</v>
      </c>
      <c r="H34" s="12"/>
      <c r="I34" s="108">
        <f t="shared" si="1"/>
        <v>760.20000000001164</v>
      </c>
    </row>
    <row r="35" spans="1:21" ht="12.75" customHeight="1" x14ac:dyDescent="0.25"/>
    <row r="36" spans="1:21" ht="15.75" customHeight="1" x14ac:dyDescent="0.25">
      <c r="A36" s="45" t="s">
        <v>22</v>
      </c>
      <c r="B36" s="45"/>
      <c r="C36" s="45"/>
    </row>
    <row r="37" spans="1:21" ht="12.75" customHeight="1" x14ac:dyDescent="0.25">
      <c r="A37" s="41" t="s">
        <v>72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1" ht="20.25" customHeight="1" thickBot="1" x14ac:dyDescent="0.3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1" ht="128.25" customHeight="1" x14ac:dyDescent="0.25">
      <c r="A39" s="13" t="s">
        <v>9</v>
      </c>
      <c r="B39" s="14"/>
      <c r="C39" s="14" t="s">
        <v>48</v>
      </c>
      <c r="D39" s="14"/>
      <c r="E39" s="14"/>
      <c r="F39" s="14"/>
      <c r="G39" s="14" t="s">
        <v>23</v>
      </c>
      <c r="H39" s="15" t="s">
        <v>24</v>
      </c>
      <c r="I39" s="14" t="s">
        <v>10</v>
      </c>
      <c r="J39" s="16"/>
      <c r="K39" s="17"/>
      <c r="L39" s="31"/>
    </row>
    <row r="40" spans="1:21" ht="15.75" hidden="1" customHeight="1" thickBot="1" x14ac:dyDescent="0.3">
      <c r="A40" s="18"/>
      <c r="B40" s="19"/>
      <c r="C40" s="19"/>
      <c r="D40" s="19"/>
      <c r="E40" s="19"/>
      <c r="F40" s="19"/>
      <c r="G40" s="19"/>
      <c r="H40" s="20"/>
      <c r="I40" s="21"/>
      <c r="J40" s="22"/>
      <c r="K40" s="17"/>
      <c r="L40" s="31"/>
    </row>
    <row r="41" spans="1:21" ht="29.25" customHeight="1" x14ac:dyDescent="0.25">
      <c r="A41" s="23" t="s">
        <v>49</v>
      </c>
      <c r="B41" s="24"/>
      <c r="C41" s="115">
        <f>C43+C44</f>
        <v>239337.98</v>
      </c>
      <c r="D41" s="116"/>
      <c r="E41" s="116"/>
      <c r="F41" s="117"/>
      <c r="G41" s="108">
        <f>G43+G44</f>
        <v>239337.19</v>
      </c>
      <c r="H41" s="118">
        <f>H43+H44</f>
        <v>0.79000000000814907</v>
      </c>
      <c r="I41" s="107"/>
      <c r="J41" s="119"/>
    </row>
    <row r="42" spans="1:21" ht="17.25" customHeight="1" x14ac:dyDescent="0.25">
      <c r="A42" s="25" t="s">
        <v>7</v>
      </c>
      <c r="B42" s="26"/>
      <c r="C42" s="19"/>
      <c r="D42" s="19"/>
      <c r="E42" s="19"/>
      <c r="F42" s="19"/>
      <c r="G42" s="108"/>
      <c r="H42" s="118"/>
      <c r="I42" s="107"/>
      <c r="J42" s="119"/>
    </row>
    <row r="43" spans="1:21" ht="28.8" customHeight="1" x14ac:dyDescent="0.25">
      <c r="A43" s="27" t="s">
        <v>50</v>
      </c>
      <c r="B43" s="28"/>
      <c r="C43" s="68">
        <v>115702.21</v>
      </c>
      <c r="D43" s="68"/>
      <c r="E43" s="68"/>
      <c r="F43" s="68"/>
      <c r="G43" s="120">
        <v>115701.44</v>
      </c>
      <c r="H43" s="118">
        <f>C43-G43</f>
        <v>0.77000000000407454</v>
      </c>
      <c r="I43" s="121" t="s">
        <v>128</v>
      </c>
      <c r="J43" s="122"/>
    </row>
    <row r="44" spans="1:21" ht="33" customHeight="1" thickBot="1" x14ac:dyDescent="0.3">
      <c r="A44" s="29" t="s">
        <v>70</v>
      </c>
      <c r="B44" s="30"/>
      <c r="C44" s="69">
        <v>123635.77</v>
      </c>
      <c r="D44" s="69"/>
      <c r="E44" s="69"/>
      <c r="F44" s="69"/>
      <c r="G44" s="123">
        <v>123635.75</v>
      </c>
      <c r="H44" s="124">
        <f>C44-G44</f>
        <v>2.0000000004074536E-2</v>
      </c>
      <c r="I44" s="121" t="s">
        <v>128</v>
      </c>
      <c r="J44" s="122"/>
    </row>
    <row r="45" spans="1:21" ht="36.75" customHeight="1" x14ac:dyDescent="0.25"/>
    <row r="46" spans="1:21" ht="30.75" customHeight="1" x14ac:dyDescent="0.25">
      <c r="A46" s="41" t="s">
        <v>73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67"/>
    </row>
    <row r="47" spans="1:21" ht="13.5" customHeight="1" x14ac:dyDescent="0.25"/>
    <row r="48" spans="1:21" ht="47.4" customHeight="1" x14ac:dyDescent="0.25">
      <c r="A48" s="70" t="s">
        <v>51</v>
      </c>
      <c r="B48" s="31"/>
      <c r="C48" s="71" t="s">
        <v>101</v>
      </c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</row>
    <row r="49" spans="1:20" ht="30" customHeight="1" x14ac:dyDescent="0.25">
      <c r="A49" s="73" t="s">
        <v>71</v>
      </c>
      <c r="B49" s="73"/>
      <c r="C49" s="74" t="s">
        <v>102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</row>
    <row r="50" spans="1:20" ht="19.5" customHeight="1" x14ac:dyDescent="0.25">
      <c r="A50" s="76" t="s">
        <v>52</v>
      </c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14.4" thickBot="1" x14ac:dyDescent="0.3"/>
    <row r="52" spans="1:20" ht="183.75" customHeight="1" x14ac:dyDescent="0.25">
      <c r="A52" s="32" t="s">
        <v>21</v>
      </c>
      <c r="B52" s="33" t="s">
        <v>11</v>
      </c>
      <c r="C52" s="14" t="s">
        <v>53</v>
      </c>
      <c r="D52" s="14"/>
      <c r="E52" s="34"/>
      <c r="F52" s="14" t="s">
        <v>54</v>
      </c>
      <c r="G52" s="14"/>
      <c r="H52" s="33" t="s">
        <v>55</v>
      </c>
      <c r="I52" s="15" t="s">
        <v>24</v>
      </c>
      <c r="J52" s="35"/>
      <c r="K52" s="36" t="s">
        <v>10</v>
      </c>
    </row>
    <row r="53" spans="1:20" ht="43.2" customHeight="1" x14ac:dyDescent="0.25">
      <c r="A53" s="37">
        <v>1</v>
      </c>
      <c r="B53" s="38" t="s">
        <v>12</v>
      </c>
      <c r="C53" s="78"/>
      <c r="D53" s="78"/>
      <c r="E53" s="79"/>
      <c r="F53" s="78"/>
      <c r="G53" s="78"/>
      <c r="H53" s="79"/>
      <c r="I53" s="80">
        <f>F53-H53</f>
        <v>0</v>
      </c>
      <c r="J53" s="80"/>
      <c r="K53" s="81"/>
    </row>
    <row r="54" spans="1:20" ht="70.2" customHeight="1" x14ac:dyDescent="0.25">
      <c r="A54" s="37">
        <v>2</v>
      </c>
      <c r="B54" s="38" t="s">
        <v>56</v>
      </c>
      <c r="C54" s="78" t="s">
        <v>100</v>
      </c>
      <c r="D54" s="78"/>
      <c r="E54" s="79"/>
      <c r="F54" s="78">
        <v>1468593</v>
      </c>
      <c r="G54" s="78"/>
      <c r="H54" s="79">
        <v>1461250.04</v>
      </c>
      <c r="I54" s="80">
        <f t="shared" ref="I54:I58" si="2">F54-H54</f>
        <v>7342.9599999999627</v>
      </c>
      <c r="J54" s="80"/>
      <c r="K54" s="81" t="s">
        <v>129</v>
      </c>
    </row>
    <row r="55" spans="1:20" ht="69" customHeight="1" x14ac:dyDescent="0.25">
      <c r="A55" s="37">
        <v>3</v>
      </c>
      <c r="B55" s="38" t="s">
        <v>28</v>
      </c>
      <c r="C55" s="78"/>
      <c r="D55" s="78"/>
      <c r="E55" s="79"/>
      <c r="F55" s="78"/>
      <c r="G55" s="78"/>
      <c r="H55" s="79"/>
      <c r="I55" s="80">
        <f t="shared" si="2"/>
        <v>0</v>
      </c>
      <c r="J55" s="80"/>
      <c r="K55" s="81"/>
    </row>
    <row r="56" spans="1:20" ht="67.8" customHeight="1" x14ac:dyDescent="0.25">
      <c r="A56" s="37">
        <v>4</v>
      </c>
      <c r="B56" s="38" t="s">
        <v>13</v>
      </c>
      <c r="C56" s="78"/>
      <c r="D56" s="78"/>
      <c r="E56" s="79"/>
      <c r="F56" s="78"/>
      <c r="G56" s="78"/>
      <c r="H56" s="79"/>
      <c r="I56" s="80">
        <f t="shared" si="2"/>
        <v>0</v>
      </c>
      <c r="J56" s="80"/>
      <c r="K56" s="81"/>
      <c r="M56" s="95"/>
      <c r="N56" s="95"/>
    </row>
    <row r="57" spans="1:20" ht="14.4" customHeight="1" x14ac:dyDescent="0.25">
      <c r="A57" s="37">
        <v>5</v>
      </c>
      <c r="B57" s="38" t="s">
        <v>14</v>
      </c>
      <c r="C57" s="78"/>
      <c r="D57" s="78"/>
      <c r="E57" s="79"/>
      <c r="F57" s="78"/>
      <c r="G57" s="78"/>
      <c r="H57" s="79"/>
      <c r="I57" s="80">
        <f t="shared" si="2"/>
        <v>0</v>
      </c>
      <c r="J57" s="80"/>
      <c r="K57" s="81"/>
    </row>
    <row r="58" spans="1:20" ht="20.25" customHeight="1" x14ac:dyDescent="0.25">
      <c r="A58" s="37">
        <v>6</v>
      </c>
      <c r="B58" s="38" t="s">
        <v>15</v>
      </c>
      <c r="C58" s="78"/>
      <c r="D58" s="78"/>
      <c r="E58" s="79"/>
      <c r="F58" s="78"/>
      <c r="G58" s="78"/>
      <c r="H58" s="79"/>
      <c r="I58" s="80">
        <f t="shared" si="2"/>
        <v>0</v>
      </c>
      <c r="J58" s="80"/>
      <c r="K58" s="81"/>
    </row>
    <row r="59" spans="1:20" ht="25.5" customHeight="1" thickBot="1" x14ac:dyDescent="0.3">
      <c r="A59" s="82"/>
      <c r="B59" s="39" t="s">
        <v>16</v>
      </c>
      <c r="C59" s="83"/>
      <c r="D59" s="83"/>
      <c r="E59" s="83"/>
      <c r="F59" s="84">
        <f>SUM(F53:F58)</f>
        <v>1468593</v>
      </c>
      <c r="G59" s="85"/>
      <c r="H59" s="86">
        <f>SUM(H53:H58)</f>
        <v>1461250.04</v>
      </c>
      <c r="I59" s="87">
        <f>SUM(I53:J58)</f>
        <v>7342.9599999999627</v>
      </c>
      <c r="J59" s="88"/>
      <c r="K59" s="89"/>
    </row>
    <row r="61" spans="1:20" ht="6.75" customHeight="1" x14ac:dyDescent="0.25">
      <c r="A61" s="41" t="s">
        <v>57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</row>
    <row r="62" spans="1:20" ht="17.25" customHeight="1" x14ac:dyDescent="0.2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</row>
    <row r="63" spans="1:20" ht="10.5" customHeight="1" x14ac:dyDescent="0.2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</row>
    <row r="64" spans="1:20" ht="10.5" customHeight="1" x14ac:dyDescent="0.2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</row>
    <row r="65" spans="1:20" x14ac:dyDescent="0.25">
      <c r="A65" s="41" t="s">
        <v>58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</row>
    <row r="66" spans="1:20" ht="19.5" customHeight="1" x14ac:dyDescent="0.25">
      <c r="A66" s="90" t="s">
        <v>66</v>
      </c>
      <c r="B66" s="90"/>
      <c r="C66" s="90"/>
      <c r="D66" s="90"/>
      <c r="E66" s="90"/>
      <c r="F66" s="90"/>
      <c r="G66" s="72" t="s">
        <v>122</v>
      </c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</row>
    <row r="67" spans="1:20" ht="20.399999999999999" customHeight="1" x14ac:dyDescent="0.25">
      <c r="A67" s="76" t="s">
        <v>59</v>
      </c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91" t="s">
        <v>61</v>
      </c>
      <c r="M67" s="91"/>
      <c r="N67" s="91"/>
      <c r="O67" s="91"/>
      <c r="P67" s="91"/>
      <c r="Q67" s="91"/>
      <c r="R67" s="91"/>
      <c r="S67" s="91"/>
      <c r="T67" s="91"/>
    </row>
    <row r="69" spans="1:20" x14ac:dyDescent="0.25">
      <c r="A69" s="92" t="s">
        <v>17</v>
      </c>
    </row>
    <row r="70" spans="1:20" x14ac:dyDescent="0.25">
      <c r="A70" s="90" t="s">
        <v>60</v>
      </c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3" t="s">
        <v>130</v>
      </c>
      <c r="R70" s="93"/>
      <c r="S70" s="93"/>
      <c r="T70" s="93"/>
    </row>
    <row r="71" spans="1:20" ht="15.6" x14ac:dyDescent="0.3">
      <c r="A71" s="90" t="s">
        <v>32</v>
      </c>
      <c r="B71" s="90"/>
      <c r="C71" s="90"/>
      <c r="D71" s="94" t="s">
        <v>138</v>
      </c>
      <c r="E71" s="94"/>
      <c r="F71" s="94"/>
      <c r="G71" s="94"/>
      <c r="H71" s="95"/>
      <c r="I71" s="95"/>
      <c r="J71" s="95"/>
      <c r="K71" s="95"/>
      <c r="L71" s="95"/>
      <c r="M71" s="95"/>
      <c r="N71" s="95"/>
      <c r="O71" s="95"/>
    </row>
    <row r="73" spans="1:20" x14ac:dyDescent="0.25">
      <c r="A73" s="96" t="s">
        <v>18</v>
      </c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</row>
    <row r="75" spans="1:20" ht="15.75" customHeight="1" x14ac:dyDescent="0.25">
      <c r="A75" s="75" t="s">
        <v>139</v>
      </c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</row>
    <row r="76" spans="1:20" x14ac:dyDescent="0.25">
      <c r="C76" s="97" t="s">
        <v>26</v>
      </c>
      <c r="D76" s="127" t="s">
        <v>140</v>
      </c>
      <c r="G76" s="99" t="s">
        <v>25</v>
      </c>
      <c r="H76" s="99"/>
      <c r="I76" s="95"/>
      <c r="J76" s="95"/>
    </row>
    <row r="78" spans="1:20" x14ac:dyDescent="0.25">
      <c r="A78" s="75" t="s">
        <v>141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</row>
    <row r="79" spans="1:20" x14ac:dyDescent="0.25">
      <c r="B79" s="128" t="s">
        <v>143</v>
      </c>
      <c r="C79" s="128"/>
      <c r="G79" s="99" t="s">
        <v>25</v>
      </c>
      <c r="H79" s="99"/>
      <c r="I79" s="95"/>
      <c r="J79" s="95"/>
    </row>
    <row r="81" spans="1:20" x14ac:dyDescent="0.25">
      <c r="A81" s="100" t="s">
        <v>19</v>
      </c>
    </row>
    <row r="82" spans="1:20" x14ac:dyDescent="0.25">
      <c r="G82" s="98"/>
    </row>
    <row r="83" spans="1:20" x14ac:dyDescent="0.25">
      <c r="A83" s="92" t="s">
        <v>20</v>
      </c>
      <c r="B83" s="125">
        <v>45666</v>
      </c>
      <c r="C83" s="126"/>
    </row>
    <row r="85" spans="1:20" x14ac:dyDescent="0.25">
      <c r="A85" s="101" t="s">
        <v>142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</row>
    <row r="86" spans="1:20" x14ac:dyDescent="0.25">
      <c r="C86" s="97" t="s">
        <v>26</v>
      </c>
      <c r="D86" s="127" t="s">
        <v>140</v>
      </c>
      <c r="G86" s="102" t="s">
        <v>25</v>
      </c>
      <c r="H86" s="102"/>
      <c r="I86" s="95"/>
      <c r="J86" s="102" t="s">
        <v>27</v>
      </c>
      <c r="K86" s="102"/>
      <c r="L86" s="95"/>
      <c r="M86" s="95"/>
      <c r="N86" s="95"/>
    </row>
    <row r="88" spans="1:20" x14ac:dyDescent="0.25">
      <c r="A88" s="103" t="s">
        <v>30</v>
      </c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</row>
    <row r="89" spans="1:20" x14ac:dyDescent="0.25">
      <c r="A89" s="90" t="s">
        <v>65</v>
      </c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</row>
    <row r="90" spans="1:20" s="97" customFormat="1" ht="24.6" customHeight="1" x14ac:dyDescent="0.3">
      <c r="A90" s="41" t="s">
        <v>64</v>
      </c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</row>
    <row r="98" spans="6:6" x14ac:dyDescent="0.25">
      <c r="F98" s="92" t="s">
        <v>26</v>
      </c>
    </row>
  </sheetData>
  <sheetProtection formatRows="0" insertRows="0"/>
  <mergeCells count="114">
    <mergeCell ref="P1:T7"/>
    <mergeCell ref="A9:T11"/>
    <mergeCell ref="A13:C13"/>
    <mergeCell ref="D13:G13"/>
    <mergeCell ref="A14:G14"/>
    <mergeCell ref="H14:T14"/>
    <mergeCell ref="P21:S21"/>
    <mergeCell ref="T21:T22"/>
    <mergeCell ref="A25:T26"/>
    <mergeCell ref="A16:C16"/>
    <mergeCell ref="A17:T17"/>
    <mergeCell ref="A18:A22"/>
    <mergeCell ref="B18:B22"/>
    <mergeCell ref="C18:H20"/>
    <mergeCell ref="I18:M20"/>
    <mergeCell ref="N18:N22"/>
    <mergeCell ref="O18:S20"/>
    <mergeCell ref="T18:T20"/>
    <mergeCell ref="C21:C22"/>
    <mergeCell ref="A28:B28"/>
    <mergeCell ref="C28:D28"/>
    <mergeCell ref="G28:H28"/>
    <mergeCell ref="A29:B29"/>
    <mergeCell ref="C29:D29"/>
    <mergeCell ref="G29:H29"/>
    <mergeCell ref="D21:H21"/>
    <mergeCell ref="J21:M21"/>
    <mergeCell ref="O21:O22"/>
    <mergeCell ref="A32:B32"/>
    <mergeCell ref="C32:D32"/>
    <mergeCell ref="G32:H32"/>
    <mergeCell ref="A33:B33"/>
    <mergeCell ref="C33:D33"/>
    <mergeCell ref="G33:H33"/>
    <mergeCell ref="A30:B30"/>
    <mergeCell ref="C30:D30"/>
    <mergeCell ref="G30:H30"/>
    <mergeCell ref="A31:B31"/>
    <mergeCell ref="C31:D31"/>
    <mergeCell ref="G31:H31"/>
    <mergeCell ref="A34:B34"/>
    <mergeCell ref="C34:D34"/>
    <mergeCell ref="G34:H34"/>
    <mergeCell ref="A36:C36"/>
    <mergeCell ref="A37:T38"/>
    <mergeCell ref="A39:B40"/>
    <mergeCell ref="C39:F40"/>
    <mergeCell ref="G39:G40"/>
    <mergeCell ref="H39:H40"/>
    <mergeCell ref="I39:J39"/>
    <mergeCell ref="A43:B43"/>
    <mergeCell ref="C43:F43"/>
    <mergeCell ref="I43:J43"/>
    <mergeCell ref="A44:B44"/>
    <mergeCell ref="C44:F44"/>
    <mergeCell ref="I44:J44"/>
    <mergeCell ref="K39:K40"/>
    <mergeCell ref="A41:B41"/>
    <mergeCell ref="C41:F41"/>
    <mergeCell ref="I41:J41"/>
    <mergeCell ref="A42:B42"/>
    <mergeCell ref="C42:F42"/>
    <mergeCell ref="I42:J42"/>
    <mergeCell ref="C53:D53"/>
    <mergeCell ref="F53:G53"/>
    <mergeCell ref="I53:J53"/>
    <mergeCell ref="C54:D54"/>
    <mergeCell ref="F54:G54"/>
    <mergeCell ref="I54:J54"/>
    <mergeCell ref="A46:T46"/>
    <mergeCell ref="C48:T48"/>
    <mergeCell ref="A49:B49"/>
    <mergeCell ref="C49:T49"/>
    <mergeCell ref="A50:T50"/>
    <mergeCell ref="C52:D52"/>
    <mergeCell ref="F52:G52"/>
    <mergeCell ref="I52:J52"/>
    <mergeCell ref="C57:D57"/>
    <mergeCell ref="F57:G57"/>
    <mergeCell ref="I57:J57"/>
    <mergeCell ref="C58:D58"/>
    <mergeCell ref="F58:G58"/>
    <mergeCell ref="I58:J58"/>
    <mergeCell ref="C55:D55"/>
    <mergeCell ref="F55:G55"/>
    <mergeCell ref="I55:J55"/>
    <mergeCell ref="C56:D56"/>
    <mergeCell ref="F56:G56"/>
    <mergeCell ref="I56:J56"/>
    <mergeCell ref="A67:K67"/>
    <mergeCell ref="L67:T67"/>
    <mergeCell ref="A70:P70"/>
    <mergeCell ref="Q70:T70"/>
    <mergeCell ref="A71:C71"/>
    <mergeCell ref="C59:E59"/>
    <mergeCell ref="F59:G59"/>
    <mergeCell ref="I59:J59"/>
    <mergeCell ref="A61:T64"/>
    <mergeCell ref="A65:T65"/>
    <mergeCell ref="A66:F66"/>
    <mergeCell ref="G66:T66"/>
    <mergeCell ref="A85:T85"/>
    <mergeCell ref="G86:H86"/>
    <mergeCell ref="J86:K86"/>
    <mergeCell ref="A88:T88"/>
    <mergeCell ref="A89:T89"/>
    <mergeCell ref="A90:T90"/>
    <mergeCell ref="A73:T73"/>
    <mergeCell ref="A75:T75"/>
    <mergeCell ref="G76:H76"/>
    <mergeCell ref="A78:T78"/>
    <mergeCell ref="G79:H79"/>
    <mergeCell ref="B83:C83"/>
    <mergeCell ref="B79:C79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"/>
  <sheetViews>
    <sheetView topLeftCell="A38" zoomScale="80" zoomScaleNormal="80" workbookViewId="0">
      <selection activeCell="L81" sqref="L81"/>
    </sheetView>
  </sheetViews>
  <sheetFormatPr defaultRowHeight="13.8" x14ac:dyDescent="0.25"/>
  <cols>
    <col min="1" max="1" width="10.109375" style="92" customWidth="1"/>
    <col min="2" max="2" width="22" style="92" customWidth="1"/>
    <col min="3" max="3" width="9.88671875" style="92" customWidth="1"/>
    <col min="4" max="4" width="11.6640625" style="92" customWidth="1"/>
    <col min="5" max="5" width="12" style="92" hidden="1" customWidth="1"/>
    <col min="6" max="6" width="16" style="92" customWidth="1"/>
    <col min="7" max="7" width="15.109375" style="92" customWidth="1"/>
    <col min="8" max="8" width="13.109375" style="92" customWidth="1"/>
    <col min="9" max="9" width="9.88671875" style="92" customWidth="1"/>
    <col min="10" max="10" width="11.33203125" style="92" customWidth="1"/>
    <col min="11" max="11" width="12.88671875" style="92" customWidth="1"/>
    <col min="12" max="12" width="11.33203125" style="92" customWidth="1"/>
    <col min="13" max="13" width="9.88671875" style="92" customWidth="1"/>
    <col min="14" max="14" width="13.33203125" style="92" customWidth="1"/>
    <col min="15" max="15" width="10.5546875" style="92" bestFit="1" customWidth="1"/>
    <col min="16" max="16" width="9.88671875" style="92" customWidth="1"/>
    <col min="17" max="17" width="10" style="92" customWidth="1"/>
    <col min="18" max="18" width="11" style="92" customWidth="1"/>
    <col min="19" max="19" width="10.44140625" style="92" customWidth="1"/>
    <col min="20" max="20" width="10.109375" style="92" customWidth="1"/>
    <col min="21" max="16384" width="8.88671875" style="92"/>
  </cols>
  <sheetData>
    <row r="1" spans="1:20" ht="15" customHeight="1" x14ac:dyDescent="0.25">
      <c r="P1" s="104" t="s">
        <v>33</v>
      </c>
      <c r="Q1" s="104"/>
      <c r="R1" s="104"/>
      <c r="S1" s="104"/>
      <c r="T1" s="104"/>
    </row>
    <row r="2" spans="1:20" x14ac:dyDescent="0.25">
      <c r="P2" s="104"/>
      <c r="Q2" s="104"/>
      <c r="R2" s="104"/>
      <c r="S2" s="104"/>
      <c r="T2" s="104"/>
    </row>
    <row r="3" spans="1:20" x14ac:dyDescent="0.25">
      <c r="P3" s="104"/>
      <c r="Q3" s="104"/>
      <c r="R3" s="104"/>
      <c r="S3" s="104"/>
      <c r="T3" s="104"/>
    </row>
    <row r="4" spans="1:20" x14ac:dyDescent="0.25">
      <c r="P4" s="104"/>
      <c r="Q4" s="104"/>
      <c r="R4" s="104"/>
      <c r="S4" s="104"/>
      <c r="T4" s="104"/>
    </row>
    <row r="5" spans="1:20" x14ac:dyDescent="0.25">
      <c r="P5" s="104"/>
      <c r="Q5" s="104"/>
      <c r="R5" s="104"/>
      <c r="S5" s="104"/>
      <c r="T5" s="104"/>
    </row>
    <row r="6" spans="1:20" x14ac:dyDescent="0.25">
      <c r="P6" s="104"/>
      <c r="Q6" s="104"/>
      <c r="R6" s="104"/>
      <c r="S6" s="104"/>
      <c r="T6" s="104"/>
    </row>
    <row r="7" spans="1:20" x14ac:dyDescent="0.25">
      <c r="P7" s="104"/>
      <c r="Q7" s="104"/>
      <c r="R7" s="104"/>
      <c r="S7" s="104"/>
      <c r="T7" s="104"/>
    </row>
    <row r="8" spans="1:20" ht="15.75" customHeight="1" x14ac:dyDescent="0.25"/>
    <row r="9" spans="1:20" ht="15" customHeight="1" x14ac:dyDescent="0.25">
      <c r="A9" s="40" t="s">
        <v>34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15.7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16.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8.75" customHeight="1" x14ac:dyDescent="0.25"/>
    <row r="13" spans="1:20" ht="19.5" customHeight="1" x14ac:dyDescent="0.25">
      <c r="A13" s="41" t="s">
        <v>31</v>
      </c>
      <c r="B13" s="41"/>
      <c r="C13" s="41"/>
      <c r="D13" s="42">
        <v>45658</v>
      </c>
      <c r="E13" s="43"/>
      <c r="F13" s="43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19.5" customHeight="1" x14ac:dyDescent="0.25">
      <c r="A14" s="41" t="s">
        <v>35</v>
      </c>
      <c r="B14" s="41"/>
      <c r="C14" s="41"/>
      <c r="D14" s="41"/>
      <c r="E14" s="41"/>
      <c r="F14" s="41"/>
      <c r="G14" s="41"/>
      <c r="H14" s="43" t="s">
        <v>75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13.5" customHeight="1" x14ac:dyDescent="0.25">
      <c r="H15" s="98"/>
    </row>
    <row r="16" spans="1:20" ht="26.25" customHeight="1" x14ac:dyDescent="0.25">
      <c r="A16" s="45" t="s">
        <v>0</v>
      </c>
      <c r="B16" s="45"/>
      <c r="C16" s="45"/>
    </row>
    <row r="17" spans="1:20" ht="65.25" customHeight="1" thickBot="1" x14ac:dyDescent="0.3">
      <c r="A17" s="41" t="s">
        <v>62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15" customHeight="1" x14ac:dyDescent="0.25">
      <c r="A18" s="46" t="s">
        <v>74</v>
      </c>
      <c r="B18" s="8" t="s">
        <v>36</v>
      </c>
      <c r="C18" s="47" t="s">
        <v>37</v>
      </c>
      <c r="D18" s="48"/>
      <c r="E18" s="48"/>
      <c r="F18" s="48"/>
      <c r="G18" s="48"/>
      <c r="H18" s="49"/>
      <c r="I18" s="8" t="s">
        <v>38</v>
      </c>
      <c r="J18" s="8"/>
      <c r="K18" s="8"/>
      <c r="L18" s="8"/>
      <c r="M18" s="8"/>
      <c r="N18" s="8" t="s">
        <v>40</v>
      </c>
      <c r="O18" s="8" t="s">
        <v>41</v>
      </c>
      <c r="P18" s="8"/>
      <c r="Q18" s="8"/>
      <c r="R18" s="8"/>
      <c r="S18" s="8"/>
      <c r="T18" s="50" t="s">
        <v>1</v>
      </c>
    </row>
    <row r="19" spans="1:20" ht="16.5" customHeight="1" x14ac:dyDescent="0.25">
      <c r="A19" s="51"/>
      <c r="B19" s="12"/>
      <c r="C19" s="52"/>
      <c r="D19" s="53"/>
      <c r="E19" s="53"/>
      <c r="F19" s="53"/>
      <c r="G19" s="53"/>
      <c r="H19" s="54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55"/>
    </row>
    <row r="20" spans="1:20" ht="51.6" customHeight="1" x14ac:dyDescent="0.25">
      <c r="A20" s="51"/>
      <c r="B20" s="12"/>
      <c r="C20" s="56"/>
      <c r="D20" s="57"/>
      <c r="E20" s="57"/>
      <c r="F20" s="57"/>
      <c r="G20" s="57"/>
      <c r="H20" s="58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55"/>
    </row>
    <row r="21" spans="1:20" x14ac:dyDescent="0.25">
      <c r="A21" s="51"/>
      <c r="B21" s="12"/>
      <c r="C21" s="12" t="s">
        <v>2</v>
      </c>
      <c r="D21" s="59" t="s">
        <v>3</v>
      </c>
      <c r="E21" s="59"/>
      <c r="F21" s="59"/>
      <c r="G21" s="59"/>
      <c r="H21" s="59"/>
      <c r="I21" s="60"/>
      <c r="J21" s="59" t="s">
        <v>3</v>
      </c>
      <c r="K21" s="59"/>
      <c r="L21" s="59"/>
      <c r="M21" s="59"/>
      <c r="N21" s="12"/>
      <c r="O21" s="12" t="s">
        <v>2</v>
      </c>
      <c r="P21" s="12" t="s">
        <v>3</v>
      </c>
      <c r="Q21" s="12"/>
      <c r="R21" s="12"/>
      <c r="S21" s="12"/>
      <c r="T21" s="55"/>
    </row>
    <row r="22" spans="1:20" ht="241.2" customHeight="1" x14ac:dyDescent="0.25">
      <c r="A22" s="51"/>
      <c r="B22" s="12"/>
      <c r="C22" s="12"/>
      <c r="D22" s="61" t="s">
        <v>4</v>
      </c>
      <c r="E22" s="61" t="s">
        <v>5</v>
      </c>
      <c r="F22" s="61" t="s">
        <v>5</v>
      </c>
      <c r="G22" s="61" t="s">
        <v>67</v>
      </c>
      <c r="H22" s="61" t="s">
        <v>68</v>
      </c>
      <c r="I22" s="61" t="s">
        <v>2</v>
      </c>
      <c r="J22" s="61" t="s">
        <v>4</v>
      </c>
      <c r="K22" s="61" t="s">
        <v>5</v>
      </c>
      <c r="L22" s="61" t="s">
        <v>39</v>
      </c>
      <c r="M22" s="61" t="s">
        <v>68</v>
      </c>
      <c r="N22" s="12"/>
      <c r="O22" s="12"/>
      <c r="P22" s="61" t="s">
        <v>4</v>
      </c>
      <c r="Q22" s="61" t="s">
        <v>5</v>
      </c>
      <c r="R22" s="61" t="s">
        <v>39</v>
      </c>
      <c r="S22" s="61" t="s">
        <v>68</v>
      </c>
      <c r="T22" s="55"/>
    </row>
    <row r="23" spans="1:20" ht="72" customHeight="1" thickBot="1" x14ac:dyDescent="0.3">
      <c r="A23" s="62" t="s">
        <v>103</v>
      </c>
      <c r="B23" s="105" t="s">
        <v>104</v>
      </c>
      <c r="C23" s="63">
        <f>D23+F23+G23+H23</f>
        <v>1468593</v>
      </c>
      <c r="D23" s="64">
        <v>1012821</v>
      </c>
      <c r="E23" s="64"/>
      <c r="F23" s="64">
        <v>151924</v>
      </c>
      <c r="G23" s="64">
        <v>151924</v>
      </c>
      <c r="H23" s="64">
        <v>151924</v>
      </c>
      <c r="I23" s="63">
        <f>J23+K23+L23+M23</f>
        <v>1468593</v>
      </c>
      <c r="J23" s="64">
        <v>1012821</v>
      </c>
      <c r="K23" s="64">
        <v>151924</v>
      </c>
      <c r="L23" s="64">
        <v>151924</v>
      </c>
      <c r="M23" s="64">
        <v>151924</v>
      </c>
      <c r="N23" s="64">
        <v>1461250.03</v>
      </c>
      <c r="O23" s="65">
        <f>P23+Q23+R23+S23</f>
        <v>1461250.03</v>
      </c>
      <c r="P23" s="64">
        <v>1007758.63</v>
      </c>
      <c r="Q23" s="64">
        <v>151163.79999999999</v>
      </c>
      <c r="R23" s="64">
        <v>151163.79999999999</v>
      </c>
      <c r="S23" s="64">
        <v>151163.79999999999</v>
      </c>
      <c r="T23" s="66"/>
    </row>
    <row r="24" spans="1:20" ht="14.25" customHeight="1" x14ac:dyDescent="0.25"/>
    <row r="25" spans="1:20" ht="15.75" customHeight="1" x14ac:dyDescent="0.25">
      <c r="A25" s="41" t="s">
        <v>63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15.75" customHeight="1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13.5" customHeight="1" thickBot="1" x14ac:dyDescent="0.3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1:20" ht="65.25" customHeight="1" x14ac:dyDescent="0.25">
      <c r="A28" s="9" t="s">
        <v>42</v>
      </c>
      <c r="B28" s="8"/>
      <c r="C28" s="8" t="s">
        <v>43</v>
      </c>
      <c r="D28" s="8"/>
      <c r="E28" s="1"/>
      <c r="F28" s="1" t="s">
        <v>44</v>
      </c>
      <c r="G28" s="8" t="s">
        <v>45</v>
      </c>
      <c r="H28" s="8"/>
      <c r="I28" s="106" t="s">
        <v>29</v>
      </c>
    </row>
    <row r="29" spans="1:20" ht="15.75" customHeight="1" x14ac:dyDescent="0.25">
      <c r="A29" s="4" t="s">
        <v>6</v>
      </c>
      <c r="B29" s="5"/>
      <c r="C29" s="107">
        <f>C31+C32+C33+C34</f>
        <v>1468593</v>
      </c>
      <c r="D29" s="107"/>
      <c r="E29" s="108"/>
      <c r="F29" s="109">
        <f>F31+F32+F33+F34</f>
        <v>100.00009999999999</v>
      </c>
      <c r="G29" s="10">
        <v>1461250.03</v>
      </c>
      <c r="H29" s="10"/>
      <c r="I29" s="108"/>
    </row>
    <row r="30" spans="1:20" ht="15" customHeight="1" x14ac:dyDescent="0.25">
      <c r="A30" s="6" t="s">
        <v>7</v>
      </c>
      <c r="B30" s="7"/>
      <c r="C30" s="110"/>
      <c r="D30" s="110"/>
      <c r="E30" s="111"/>
      <c r="F30" s="111"/>
      <c r="G30" s="11"/>
      <c r="H30" s="11"/>
      <c r="I30" s="111"/>
    </row>
    <row r="31" spans="1:20" ht="30" customHeight="1" x14ac:dyDescent="0.25">
      <c r="A31" s="4" t="s">
        <v>46</v>
      </c>
      <c r="B31" s="5"/>
      <c r="C31" s="112">
        <v>1012821</v>
      </c>
      <c r="D31" s="112"/>
      <c r="E31" s="108"/>
      <c r="F31" s="108">
        <f>ROUND((C31/C$29*100),4)</f>
        <v>68.965400000000002</v>
      </c>
      <c r="G31" s="12">
        <f>ROUND((G$29*F31/100),2)+1.7</f>
        <v>1007758.63</v>
      </c>
      <c r="H31" s="12"/>
      <c r="I31" s="108">
        <f>C31-G31</f>
        <v>5062.3699999999953</v>
      </c>
    </row>
    <row r="32" spans="1:20" ht="45.75" customHeight="1" x14ac:dyDescent="0.25">
      <c r="A32" s="4" t="s">
        <v>8</v>
      </c>
      <c r="B32" s="5"/>
      <c r="C32" s="112">
        <v>151924</v>
      </c>
      <c r="D32" s="112"/>
      <c r="E32" s="108"/>
      <c r="F32" s="108">
        <f t="shared" ref="F32:F34" si="0">ROUND((C32/C$29*100),4)</f>
        <v>10.344900000000001</v>
      </c>
      <c r="G32" s="12">
        <f>ROUND((G$29*F32/100),2)-1.05</f>
        <v>151163.80000000002</v>
      </c>
      <c r="H32" s="12"/>
      <c r="I32" s="108">
        <f t="shared" ref="I32:I34" si="1">C32-G32</f>
        <v>760.19999999998254</v>
      </c>
    </row>
    <row r="33" spans="1:21" ht="46.5" customHeight="1" x14ac:dyDescent="0.25">
      <c r="A33" s="4" t="s">
        <v>47</v>
      </c>
      <c r="B33" s="5"/>
      <c r="C33" s="112">
        <v>151924</v>
      </c>
      <c r="D33" s="112"/>
      <c r="E33" s="108"/>
      <c r="F33" s="108">
        <f t="shared" si="0"/>
        <v>10.344900000000001</v>
      </c>
      <c r="G33" s="12">
        <f>ROUND((G$29*F33/100),2)-1.05</f>
        <v>151163.80000000002</v>
      </c>
      <c r="H33" s="12"/>
      <c r="I33" s="108">
        <f t="shared" si="1"/>
        <v>760.19999999998254</v>
      </c>
    </row>
    <row r="34" spans="1:21" ht="105.75" customHeight="1" thickBot="1" x14ac:dyDescent="0.3">
      <c r="A34" s="2" t="s">
        <v>69</v>
      </c>
      <c r="B34" s="3"/>
      <c r="C34" s="113">
        <v>151924</v>
      </c>
      <c r="D34" s="113"/>
      <c r="E34" s="114"/>
      <c r="F34" s="108">
        <f t="shared" si="0"/>
        <v>10.344900000000001</v>
      </c>
      <c r="G34" s="12">
        <f>ROUND((G$29*F34/100),2)-1.05</f>
        <v>151163.80000000002</v>
      </c>
      <c r="H34" s="12"/>
      <c r="I34" s="108">
        <f t="shared" si="1"/>
        <v>760.19999999998254</v>
      </c>
    </row>
    <row r="35" spans="1:21" ht="12.75" customHeight="1" x14ac:dyDescent="0.25"/>
    <row r="36" spans="1:21" ht="15.75" customHeight="1" x14ac:dyDescent="0.25">
      <c r="A36" s="45" t="s">
        <v>22</v>
      </c>
      <c r="B36" s="45"/>
      <c r="C36" s="45"/>
    </row>
    <row r="37" spans="1:21" ht="12.75" customHeight="1" x14ac:dyDescent="0.25">
      <c r="A37" s="41" t="s">
        <v>72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1" ht="20.25" customHeight="1" thickBot="1" x14ac:dyDescent="0.3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1" ht="128.25" customHeight="1" x14ac:dyDescent="0.25">
      <c r="A39" s="13" t="s">
        <v>9</v>
      </c>
      <c r="B39" s="14"/>
      <c r="C39" s="14" t="s">
        <v>48</v>
      </c>
      <c r="D39" s="14"/>
      <c r="E39" s="14"/>
      <c r="F39" s="14"/>
      <c r="G39" s="14" t="s">
        <v>23</v>
      </c>
      <c r="H39" s="15" t="s">
        <v>24</v>
      </c>
      <c r="I39" s="14" t="s">
        <v>10</v>
      </c>
      <c r="J39" s="16"/>
      <c r="K39" s="17"/>
      <c r="L39" s="31"/>
    </row>
    <row r="40" spans="1:21" ht="15.75" hidden="1" customHeight="1" thickBot="1" x14ac:dyDescent="0.3">
      <c r="A40" s="18"/>
      <c r="B40" s="19"/>
      <c r="C40" s="19"/>
      <c r="D40" s="19"/>
      <c r="E40" s="19"/>
      <c r="F40" s="19"/>
      <c r="G40" s="19"/>
      <c r="H40" s="20"/>
      <c r="I40" s="21"/>
      <c r="J40" s="22"/>
      <c r="K40" s="17"/>
      <c r="L40" s="31"/>
    </row>
    <row r="41" spans="1:21" ht="29.25" customHeight="1" x14ac:dyDescent="0.25">
      <c r="A41" s="23" t="s">
        <v>49</v>
      </c>
      <c r="B41" s="24"/>
      <c r="C41" s="115">
        <f>C43+C44</f>
        <v>230139.28</v>
      </c>
      <c r="D41" s="116"/>
      <c r="E41" s="116"/>
      <c r="F41" s="117"/>
      <c r="G41" s="108">
        <f>G43+G44</f>
        <v>230138.51</v>
      </c>
      <c r="H41" s="118">
        <f>H43+H44</f>
        <v>0.77000000000407454</v>
      </c>
      <c r="I41" s="107"/>
      <c r="J41" s="119"/>
    </row>
    <row r="42" spans="1:21" ht="17.25" customHeight="1" x14ac:dyDescent="0.25">
      <c r="A42" s="25" t="s">
        <v>7</v>
      </c>
      <c r="B42" s="26"/>
      <c r="C42" s="19"/>
      <c r="D42" s="19"/>
      <c r="E42" s="19"/>
      <c r="F42" s="19"/>
      <c r="G42" s="108"/>
      <c r="H42" s="118"/>
      <c r="I42" s="107"/>
      <c r="J42" s="119"/>
    </row>
    <row r="43" spans="1:21" ht="30.6" customHeight="1" x14ac:dyDescent="0.25">
      <c r="A43" s="27" t="s">
        <v>50</v>
      </c>
      <c r="B43" s="28"/>
      <c r="C43" s="68">
        <v>110001.2</v>
      </c>
      <c r="D43" s="68"/>
      <c r="E43" s="68"/>
      <c r="F43" s="68"/>
      <c r="G43" s="120">
        <v>110000.26</v>
      </c>
      <c r="H43" s="118">
        <f>C43-G43</f>
        <v>0.94000000000232831</v>
      </c>
      <c r="I43" s="121" t="s">
        <v>128</v>
      </c>
      <c r="J43" s="122"/>
    </row>
    <row r="44" spans="1:21" ht="33" customHeight="1" thickBot="1" x14ac:dyDescent="0.3">
      <c r="A44" s="29" t="s">
        <v>70</v>
      </c>
      <c r="B44" s="30"/>
      <c r="C44" s="69">
        <v>120138.08</v>
      </c>
      <c r="D44" s="69"/>
      <c r="E44" s="69"/>
      <c r="F44" s="69"/>
      <c r="G44" s="123">
        <v>120138.25</v>
      </c>
      <c r="H44" s="124">
        <f>C44-G44</f>
        <v>-0.16999999999825377</v>
      </c>
      <c r="I44" s="121" t="s">
        <v>128</v>
      </c>
      <c r="J44" s="122"/>
    </row>
    <row r="45" spans="1:21" ht="36.75" customHeight="1" x14ac:dyDescent="0.25"/>
    <row r="46" spans="1:21" ht="30.75" customHeight="1" x14ac:dyDescent="0.25">
      <c r="A46" s="41" t="s">
        <v>73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67"/>
    </row>
    <row r="47" spans="1:21" ht="13.5" customHeight="1" x14ac:dyDescent="0.25"/>
    <row r="48" spans="1:21" ht="47.4" customHeight="1" x14ac:dyDescent="0.25">
      <c r="A48" s="70" t="s">
        <v>51</v>
      </c>
      <c r="B48" s="31"/>
      <c r="C48" s="71" t="s">
        <v>101</v>
      </c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</row>
    <row r="49" spans="1:20" ht="30" customHeight="1" x14ac:dyDescent="0.25">
      <c r="A49" s="73" t="s">
        <v>71</v>
      </c>
      <c r="B49" s="73"/>
      <c r="C49" s="74" t="s">
        <v>102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</row>
    <row r="50" spans="1:20" ht="19.5" customHeight="1" x14ac:dyDescent="0.25">
      <c r="A50" s="76" t="s">
        <v>52</v>
      </c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14.4" thickBot="1" x14ac:dyDescent="0.3"/>
    <row r="52" spans="1:20" ht="183.75" customHeight="1" x14ac:dyDescent="0.25">
      <c r="A52" s="32" t="s">
        <v>21</v>
      </c>
      <c r="B52" s="33" t="s">
        <v>11</v>
      </c>
      <c r="C52" s="14" t="s">
        <v>53</v>
      </c>
      <c r="D52" s="14"/>
      <c r="E52" s="34"/>
      <c r="F52" s="14" t="s">
        <v>54</v>
      </c>
      <c r="G52" s="14"/>
      <c r="H52" s="33" t="s">
        <v>55</v>
      </c>
      <c r="I52" s="15" t="s">
        <v>24</v>
      </c>
      <c r="J52" s="35"/>
      <c r="K52" s="36" t="s">
        <v>10</v>
      </c>
    </row>
    <row r="53" spans="1:20" ht="43.2" customHeight="1" x14ac:dyDescent="0.25">
      <c r="A53" s="37">
        <v>1</v>
      </c>
      <c r="B53" s="38" t="s">
        <v>12</v>
      </c>
      <c r="C53" s="78"/>
      <c r="D53" s="78"/>
      <c r="E53" s="79"/>
      <c r="F53" s="78"/>
      <c r="G53" s="78"/>
      <c r="H53" s="79"/>
      <c r="I53" s="80">
        <f>F53-H53</f>
        <v>0</v>
      </c>
      <c r="J53" s="80"/>
      <c r="K53" s="81"/>
    </row>
    <row r="54" spans="1:20" ht="70.2" customHeight="1" x14ac:dyDescent="0.25">
      <c r="A54" s="37">
        <v>2</v>
      </c>
      <c r="B54" s="38" t="s">
        <v>56</v>
      </c>
      <c r="C54" s="78" t="s">
        <v>105</v>
      </c>
      <c r="D54" s="78"/>
      <c r="E54" s="79"/>
      <c r="F54" s="78">
        <v>1468593</v>
      </c>
      <c r="G54" s="78"/>
      <c r="H54" s="79">
        <v>1461250.03</v>
      </c>
      <c r="I54" s="80">
        <f t="shared" ref="I54:I58" si="2">F54-H54</f>
        <v>7342.9699999999721</v>
      </c>
      <c r="J54" s="80"/>
      <c r="K54" s="81" t="s">
        <v>129</v>
      </c>
    </row>
    <row r="55" spans="1:20" ht="69" customHeight="1" x14ac:dyDescent="0.25">
      <c r="A55" s="37">
        <v>3</v>
      </c>
      <c r="B55" s="38" t="s">
        <v>28</v>
      </c>
      <c r="C55" s="78"/>
      <c r="D55" s="78"/>
      <c r="E55" s="79"/>
      <c r="F55" s="78"/>
      <c r="G55" s="78"/>
      <c r="H55" s="79"/>
      <c r="I55" s="80">
        <f t="shared" si="2"/>
        <v>0</v>
      </c>
      <c r="J55" s="80"/>
      <c r="K55" s="81"/>
    </row>
    <row r="56" spans="1:20" ht="67.8" customHeight="1" x14ac:dyDescent="0.25">
      <c r="A56" s="37">
        <v>4</v>
      </c>
      <c r="B56" s="38" t="s">
        <v>13</v>
      </c>
      <c r="C56" s="78"/>
      <c r="D56" s="78"/>
      <c r="E56" s="79"/>
      <c r="F56" s="78"/>
      <c r="G56" s="78"/>
      <c r="H56" s="79"/>
      <c r="I56" s="80">
        <f t="shared" si="2"/>
        <v>0</v>
      </c>
      <c r="J56" s="80"/>
      <c r="K56" s="81"/>
      <c r="M56" s="95"/>
      <c r="N56" s="95"/>
    </row>
    <row r="57" spans="1:20" ht="14.4" customHeight="1" x14ac:dyDescent="0.25">
      <c r="A57" s="37">
        <v>5</v>
      </c>
      <c r="B57" s="38" t="s">
        <v>14</v>
      </c>
      <c r="C57" s="78"/>
      <c r="D57" s="78"/>
      <c r="E57" s="79"/>
      <c r="F57" s="78"/>
      <c r="G57" s="78"/>
      <c r="H57" s="79"/>
      <c r="I57" s="80">
        <f t="shared" si="2"/>
        <v>0</v>
      </c>
      <c r="J57" s="80"/>
      <c r="K57" s="81"/>
    </row>
    <row r="58" spans="1:20" ht="20.25" customHeight="1" x14ac:dyDescent="0.25">
      <c r="A58" s="37">
        <v>6</v>
      </c>
      <c r="B58" s="38" t="s">
        <v>15</v>
      </c>
      <c r="C58" s="78"/>
      <c r="D58" s="78"/>
      <c r="E58" s="79"/>
      <c r="F58" s="78"/>
      <c r="G58" s="78"/>
      <c r="H58" s="79"/>
      <c r="I58" s="80">
        <f t="shared" si="2"/>
        <v>0</v>
      </c>
      <c r="J58" s="80"/>
      <c r="K58" s="81"/>
    </row>
    <row r="59" spans="1:20" ht="25.5" customHeight="1" thickBot="1" x14ac:dyDescent="0.3">
      <c r="A59" s="82"/>
      <c r="B59" s="39" t="s">
        <v>16</v>
      </c>
      <c r="C59" s="83"/>
      <c r="D59" s="83"/>
      <c r="E59" s="83"/>
      <c r="F59" s="84">
        <f>SUM(F53:F58)</f>
        <v>1468593</v>
      </c>
      <c r="G59" s="85"/>
      <c r="H59" s="86">
        <f>SUM(H53:H58)</f>
        <v>1461250.03</v>
      </c>
      <c r="I59" s="87">
        <f>SUM(I53:J58)</f>
        <v>7342.9699999999721</v>
      </c>
      <c r="J59" s="88"/>
      <c r="K59" s="89"/>
    </row>
    <row r="61" spans="1:20" ht="6.75" customHeight="1" x14ac:dyDescent="0.25">
      <c r="A61" s="41" t="s">
        <v>57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</row>
    <row r="62" spans="1:20" ht="17.25" customHeight="1" x14ac:dyDescent="0.2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</row>
    <row r="63" spans="1:20" ht="10.5" customHeight="1" x14ac:dyDescent="0.2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</row>
    <row r="64" spans="1:20" ht="10.5" customHeight="1" x14ac:dyDescent="0.2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</row>
    <row r="65" spans="1:20" x14ac:dyDescent="0.25">
      <c r="A65" s="41" t="s">
        <v>58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</row>
    <row r="66" spans="1:20" ht="19.5" customHeight="1" x14ac:dyDescent="0.25">
      <c r="A66" s="90" t="s">
        <v>66</v>
      </c>
      <c r="B66" s="90"/>
      <c r="C66" s="90"/>
      <c r="D66" s="90"/>
      <c r="E66" s="90"/>
      <c r="F66" s="90"/>
      <c r="G66" s="72" t="s">
        <v>122</v>
      </c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</row>
    <row r="67" spans="1:20" ht="20.399999999999999" customHeight="1" x14ac:dyDescent="0.25">
      <c r="A67" s="76" t="s">
        <v>59</v>
      </c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91" t="s">
        <v>61</v>
      </c>
      <c r="M67" s="91"/>
      <c r="N67" s="91"/>
      <c r="O67" s="91"/>
      <c r="P67" s="91"/>
      <c r="Q67" s="91"/>
      <c r="R67" s="91"/>
      <c r="S67" s="91"/>
      <c r="T67" s="91"/>
    </row>
    <row r="69" spans="1:20" x14ac:dyDescent="0.25">
      <c r="A69" s="92" t="s">
        <v>17</v>
      </c>
    </row>
    <row r="70" spans="1:20" x14ac:dyDescent="0.25">
      <c r="A70" s="90" t="s">
        <v>60</v>
      </c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3" t="s">
        <v>130</v>
      </c>
      <c r="R70" s="93"/>
      <c r="S70" s="93"/>
      <c r="T70" s="93"/>
    </row>
    <row r="71" spans="1:20" ht="15.6" x14ac:dyDescent="0.3">
      <c r="A71" s="90" t="s">
        <v>32</v>
      </c>
      <c r="B71" s="90"/>
      <c r="C71" s="90"/>
      <c r="D71" s="94" t="s">
        <v>137</v>
      </c>
      <c r="E71" s="94"/>
      <c r="F71" s="94"/>
      <c r="G71" s="94"/>
      <c r="H71" s="95"/>
      <c r="I71" s="95"/>
      <c r="J71" s="95"/>
      <c r="K71" s="95"/>
      <c r="L71" s="95"/>
      <c r="M71" s="95"/>
      <c r="N71" s="95"/>
      <c r="O71" s="95"/>
    </row>
    <row r="73" spans="1:20" x14ac:dyDescent="0.25">
      <c r="A73" s="96" t="s">
        <v>18</v>
      </c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</row>
    <row r="75" spans="1:20" ht="15.75" customHeight="1" x14ac:dyDescent="0.25">
      <c r="A75" s="75" t="s">
        <v>139</v>
      </c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</row>
    <row r="76" spans="1:20" x14ac:dyDescent="0.25">
      <c r="C76" s="97" t="s">
        <v>26</v>
      </c>
      <c r="D76" s="127" t="s">
        <v>140</v>
      </c>
      <c r="G76" s="99" t="s">
        <v>25</v>
      </c>
      <c r="H76" s="99"/>
      <c r="I76" s="95"/>
      <c r="J76" s="95"/>
    </row>
    <row r="78" spans="1:20" x14ac:dyDescent="0.25">
      <c r="A78" s="75" t="s">
        <v>141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</row>
    <row r="79" spans="1:20" x14ac:dyDescent="0.25">
      <c r="C79" s="97" t="s">
        <v>26</v>
      </c>
      <c r="D79" s="127" t="s">
        <v>140</v>
      </c>
      <c r="G79" s="99" t="s">
        <v>25</v>
      </c>
      <c r="H79" s="99"/>
      <c r="I79" s="95"/>
      <c r="J79" s="95"/>
    </row>
    <row r="81" spans="1:20" x14ac:dyDescent="0.25">
      <c r="A81" s="100" t="s">
        <v>19</v>
      </c>
    </row>
    <row r="82" spans="1:20" x14ac:dyDescent="0.25">
      <c r="G82" s="98"/>
    </row>
    <row r="83" spans="1:20" x14ac:dyDescent="0.25">
      <c r="A83" s="92" t="s">
        <v>20</v>
      </c>
      <c r="B83" s="125">
        <v>45666</v>
      </c>
      <c r="C83" s="126"/>
    </row>
    <row r="85" spans="1:20" x14ac:dyDescent="0.25">
      <c r="A85" s="101" t="s">
        <v>142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</row>
    <row r="86" spans="1:20" x14ac:dyDescent="0.25">
      <c r="C86" s="97" t="s">
        <v>26</v>
      </c>
      <c r="D86" s="127" t="s">
        <v>140</v>
      </c>
      <c r="G86" s="102" t="s">
        <v>25</v>
      </c>
      <c r="H86" s="102"/>
      <c r="I86" s="95"/>
      <c r="J86" s="102" t="s">
        <v>27</v>
      </c>
      <c r="K86" s="102"/>
      <c r="L86" s="95"/>
      <c r="M86" s="95"/>
      <c r="N86" s="95"/>
    </row>
    <row r="88" spans="1:20" x14ac:dyDescent="0.25">
      <c r="A88" s="103" t="s">
        <v>30</v>
      </c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</row>
    <row r="89" spans="1:20" x14ac:dyDescent="0.25">
      <c r="A89" s="90" t="s">
        <v>65</v>
      </c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</row>
    <row r="90" spans="1:20" s="97" customFormat="1" ht="24.6" customHeight="1" x14ac:dyDescent="0.3">
      <c r="A90" s="41" t="s">
        <v>64</v>
      </c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</row>
    <row r="98" spans="6:6" x14ac:dyDescent="0.25">
      <c r="F98" s="92" t="s">
        <v>26</v>
      </c>
    </row>
  </sheetData>
  <sheetProtection formatRows="0" insertRows="0"/>
  <mergeCells count="113">
    <mergeCell ref="P1:T7"/>
    <mergeCell ref="A9:T11"/>
    <mergeCell ref="A13:C13"/>
    <mergeCell ref="D13:G13"/>
    <mergeCell ref="A14:G14"/>
    <mergeCell ref="H14:T14"/>
    <mergeCell ref="P21:S21"/>
    <mergeCell ref="T21:T22"/>
    <mergeCell ref="A25:T26"/>
    <mergeCell ref="A16:C16"/>
    <mergeCell ref="A17:T17"/>
    <mergeCell ref="A18:A22"/>
    <mergeCell ref="B18:B22"/>
    <mergeCell ref="C18:H20"/>
    <mergeCell ref="I18:M20"/>
    <mergeCell ref="N18:N22"/>
    <mergeCell ref="O18:S20"/>
    <mergeCell ref="T18:T20"/>
    <mergeCell ref="C21:C22"/>
    <mergeCell ref="A28:B28"/>
    <mergeCell ref="C28:D28"/>
    <mergeCell ref="G28:H28"/>
    <mergeCell ref="A29:B29"/>
    <mergeCell ref="C29:D29"/>
    <mergeCell ref="G29:H29"/>
    <mergeCell ref="D21:H21"/>
    <mergeCell ref="J21:M21"/>
    <mergeCell ref="O21:O22"/>
    <mergeCell ref="A32:B32"/>
    <mergeCell ref="C32:D32"/>
    <mergeCell ref="G32:H32"/>
    <mergeCell ref="A33:B33"/>
    <mergeCell ref="C33:D33"/>
    <mergeCell ref="G33:H33"/>
    <mergeCell ref="A30:B30"/>
    <mergeCell ref="C30:D30"/>
    <mergeCell ref="G30:H30"/>
    <mergeCell ref="A31:B31"/>
    <mergeCell ref="C31:D31"/>
    <mergeCell ref="G31:H31"/>
    <mergeCell ref="A34:B34"/>
    <mergeCell ref="C34:D34"/>
    <mergeCell ref="G34:H34"/>
    <mergeCell ref="A36:C36"/>
    <mergeCell ref="A37:T38"/>
    <mergeCell ref="A39:B40"/>
    <mergeCell ref="C39:F40"/>
    <mergeCell ref="G39:G40"/>
    <mergeCell ref="H39:H40"/>
    <mergeCell ref="I39:J39"/>
    <mergeCell ref="A43:B43"/>
    <mergeCell ref="C43:F43"/>
    <mergeCell ref="I43:J43"/>
    <mergeCell ref="A44:B44"/>
    <mergeCell ref="C44:F44"/>
    <mergeCell ref="I44:J44"/>
    <mergeCell ref="K39:K40"/>
    <mergeCell ref="A41:B41"/>
    <mergeCell ref="C41:F41"/>
    <mergeCell ref="I41:J41"/>
    <mergeCell ref="A42:B42"/>
    <mergeCell ref="C42:F42"/>
    <mergeCell ref="I42:J42"/>
    <mergeCell ref="C53:D53"/>
    <mergeCell ref="F53:G53"/>
    <mergeCell ref="I53:J53"/>
    <mergeCell ref="C54:D54"/>
    <mergeCell ref="F54:G54"/>
    <mergeCell ref="I54:J54"/>
    <mergeCell ref="A46:T46"/>
    <mergeCell ref="C48:T48"/>
    <mergeCell ref="A49:B49"/>
    <mergeCell ref="C49:T49"/>
    <mergeCell ref="A50:T50"/>
    <mergeCell ref="C52:D52"/>
    <mergeCell ref="F52:G52"/>
    <mergeCell ref="I52:J52"/>
    <mergeCell ref="C57:D57"/>
    <mergeCell ref="F57:G57"/>
    <mergeCell ref="I57:J57"/>
    <mergeCell ref="C58:D58"/>
    <mergeCell ref="F58:G58"/>
    <mergeCell ref="I58:J58"/>
    <mergeCell ref="C55:D55"/>
    <mergeCell ref="F55:G55"/>
    <mergeCell ref="I55:J55"/>
    <mergeCell ref="C56:D56"/>
    <mergeCell ref="F56:G56"/>
    <mergeCell ref="I56:J56"/>
    <mergeCell ref="A67:K67"/>
    <mergeCell ref="L67:T67"/>
    <mergeCell ref="A70:P70"/>
    <mergeCell ref="Q70:T70"/>
    <mergeCell ref="A71:C71"/>
    <mergeCell ref="C59:E59"/>
    <mergeCell ref="F59:G59"/>
    <mergeCell ref="I59:J59"/>
    <mergeCell ref="A61:T64"/>
    <mergeCell ref="A65:T65"/>
    <mergeCell ref="A66:F66"/>
    <mergeCell ref="G66:T66"/>
    <mergeCell ref="A85:T85"/>
    <mergeCell ref="G86:H86"/>
    <mergeCell ref="J86:K86"/>
    <mergeCell ref="A88:T88"/>
    <mergeCell ref="A89:T89"/>
    <mergeCell ref="A90:T90"/>
    <mergeCell ref="A73:T73"/>
    <mergeCell ref="A75:T75"/>
    <mergeCell ref="G76:H76"/>
    <mergeCell ref="A78:T78"/>
    <mergeCell ref="G79:H79"/>
    <mergeCell ref="B83:C83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"/>
  <sheetViews>
    <sheetView topLeftCell="A35" zoomScale="80" zoomScaleNormal="80" workbookViewId="0">
      <selection activeCell="A85" sqref="A85:T85"/>
    </sheetView>
  </sheetViews>
  <sheetFormatPr defaultRowHeight="13.8" x14ac:dyDescent="0.25"/>
  <cols>
    <col min="1" max="1" width="10.109375" style="92" customWidth="1"/>
    <col min="2" max="2" width="22" style="92" customWidth="1"/>
    <col min="3" max="3" width="9.88671875" style="92" customWidth="1"/>
    <col min="4" max="4" width="11.6640625" style="92" customWidth="1"/>
    <col min="5" max="5" width="12" style="92" hidden="1" customWidth="1"/>
    <col min="6" max="6" width="16" style="92" customWidth="1"/>
    <col min="7" max="7" width="15.109375" style="92" customWidth="1"/>
    <col min="8" max="8" width="13.109375" style="92" customWidth="1"/>
    <col min="9" max="9" width="9.88671875" style="92" customWidth="1"/>
    <col min="10" max="10" width="11.33203125" style="92" customWidth="1"/>
    <col min="11" max="11" width="12.88671875" style="92" customWidth="1"/>
    <col min="12" max="12" width="11.33203125" style="92" customWidth="1"/>
    <col min="13" max="13" width="9.88671875" style="92" customWidth="1"/>
    <col min="14" max="14" width="13.33203125" style="92" customWidth="1"/>
    <col min="15" max="15" width="8.88671875" style="92"/>
    <col min="16" max="16" width="9.88671875" style="92" customWidth="1"/>
    <col min="17" max="17" width="10" style="92" customWidth="1"/>
    <col min="18" max="18" width="11" style="92" customWidth="1"/>
    <col min="19" max="19" width="10.44140625" style="92" customWidth="1"/>
    <col min="20" max="20" width="10.109375" style="92" customWidth="1"/>
    <col min="21" max="16384" width="8.88671875" style="92"/>
  </cols>
  <sheetData>
    <row r="1" spans="1:20" ht="15" customHeight="1" x14ac:dyDescent="0.25">
      <c r="P1" s="104" t="s">
        <v>33</v>
      </c>
      <c r="Q1" s="104"/>
      <c r="R1" s="104"/>
      <c r="S1" s="104"/>
      <c r="T1" s="104"/>
    </row>
    <row r="2" spans="1:20" x14ac:dyDescent="0.25">
      <c r="P2" s="104"/>
      <c r="Q2" s="104"/>
      <c r="R2" s="104"/>
      <c r="S2" s="104"/>
      <c r="T2" s="104"/>
    </row>
    <row r="3" spans="1:20" x14ac:dyDescent="0.25">
      <c r="P3" s="104"/>
      <c r="Q3" s="104"/>
      <c r="R3" s="104"/>
      <c r="S3" s="104"/>
      <c r="T3" s="104"/>
    </row>
    <row r="4" spans="1:20" x14ac:dyDescent="0.25">
      <c r="P4" s="104"/>
      <c r="Q4" s="104"/>
      <c r="R4" s="104"/>
      <c r="S4" s="104"/>
      <c r="T4" s="104"/>
    </row>
    <row r="5" spans="1:20" x14ac:dyDescent="0.25">
      <c r="P5" s="104"/>
      <c r="Q5" s="104"/>
      <c r="R5" s="104"/>
      <c r="S5" s="104"/>
      <c r="T5" s="104"/>
    </row>
    <row r="6" spans="1:20" x14ac:dyDescent="0.25">
      <c r="P6" s="104"/>
      <c r="Q6" s="104"/>
      <c r="R6" s="104"/>
      <c r="S6" s="104"/>
      <c r="T6" s="104"/>
    </row>
    <row r="7" spans="1:20" x14ac:dyDescent="0.25">
      <c r="P7" s="104"/>
      <c r="Q7" s="104"/>
      <c r="R7" s="104"/>
      <c r="S7" s="104"/>
      <c r="T7" s="104"/>
    </row>
    <row r="8" spans="1:20" ht="15.75" customHeight="1" x14ac:dyDescent="0.25"/>
    <row r="9" spans="1:20" ht="15" customHeight="1" x14ac:dyDescent="0.25">
      <c r="A9" s="40" t="s">
        <v>34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15.7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16.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8.75" customHeight="1" x14ac:dyDescent="0.25"/>
    <row r="13" spans="1:20" ht="19.5" customHeight="1" x14ac:dyDescent="0.25">
      <c r="A13" s="41" t="s">
        <v>31</v>
      </c>
      <c r="B13" s="41"/>
      <c r="C13" s="41"/>
      <c r="D13" s="42">
        <v>45658</v>
      </c>
      <c r="E13" s="43"/>
      <c r="F13" s="43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19.5" customHeight="1" x14ac:dyDescent="0.25">
      <c r="A14" s="41" t="s">
        <v>35</v>
      </c>
      <c r="B14" s="41"/>
      <c r="C14" s="41"/>
      <c r="D14" s="41"/>
      <c r="E14" s="41"/>
      <c r="F14" s="41"/>
      <c r="G14" s="41"/>
      <c r="H14" s="43" t="s">
        <v>75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13.5" customHeight="1" x14ac:dyDescent="0.25">
      <c r="H15" s="98"/>
    </row>
    <row r="16" spans="1:20" ht="26.25" customHeight="1" x14ac:dyDescent="0.25">
      <c r="A16" s="45" t="s">
        <v>0</v>
      </c>
      <c r="B16" s="45"/>
      <c r="C16" s="45"/>
    </row>
    <row r="17" spans="1:20" ht="65.25" customHeight="1" thickBot="1" x14ac:dyDescent="0.3">
      <c r="A17" s="41" t="s">
        <v>62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15" customHeight="1" x14ac:dyDescent="0.25">
      <c r="A18" s="46" t="s">
        <v>74</v>
      </c>
      <c r="B18" s="8" t="s">
        <v>36</v>
      </c>
      <c r="C18" s="47" t="s">
        <v>37</v>
      </c>
      <c r="D18" s="48"/>
      <c r="E18" s="48"/>
      <c r="F18" s="48"/>
      <c r="G18" s="48"/>
      <c r="H18" s="49"/>
      <c r="I18" s="8" t="s">
        <v>38</v>
      </c>
      <c r="J18" s="8"/>
      <c r="K18" s="8"/>
      <c r="L18" s="8"/>
      <c r="M18" s="8"/>
      <c r="N18" s="8" t="s">
        <v>40</v>
      </c>
      <c r="O18" s="8" t="s">
        <v>41</v>
      </c>
      <c r="P18" s="8"/>
      <c r="Q18" s="8"/>
      <c r="R18" s="8"/>
      <c r="S18" s="8"/>
      <c r="T18" s="50" t="s">
        <v>1</v>
      </c>
    </row>
    <row r="19" spans="1:20" ht="16.5" customHeight="1" x14ac:dyDescent="0.25">
      <c r="A19" s="51"/>
      <c r="B19" s="12"/>
      <c r="C19" s="52"/>
      <c r="D19" s="53"/>
      <c r="E19" s="53"/>
      <c r="F19" s="53"/>
      <c r="G19" s="53"/>
      <c r="H19" s="54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55"/>
    </row>
    <row r="20" spans="1:20" ht="48" customHeight="1" x14ac:dyDescent="0.25">
      <c r="A20" s="51"/>
      <c r="B20" s="12"/>
      <c r="C20" s="56"/>
      <c r="D20" s="57"/>
      <c r="E20" s="57"/>
      <c r="F20" s="57"/>
      <c r="G20" s="57"/>
      <c r="H20" s="58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55"/>
    </row>
    <row r="21" spans="1:20" x14ac:dyDescent="0.25">
      <c r="A21" s="51"/>
      <c r="B21" s="12"/>
      <c r="C21" s="12" t="s">
        <v>2</v>
      </c>
      <c r="D21" s="59" t="s">
        <v>3</v>
      </c>
      <c r="E21" s="59"/>
      <c r="F21" s="59"/>
      <c r="G21" s="59"/>
      <c r="H21" s="59"/>
      <c r="I21" s="60"/>
      <c r="J21" s="59" t="s">
        <v>3</v>
      </c>
      <c r="K21" s="59"/>
      <c r="L21" s="59"/>
      <c r="M21" s="59"/>
      <c r="N21" s="12"/>
      <c r="O21" s="12" t="s">
        <v>2</v>
      </c>
      <c r="P21" s="12" t="s">
        <v>3</v>
      </c>
      <c r="Q21" s="12"/>
      <c r="R21" s="12"/>
      <c r="S21" s="12"/>
      <c r="T21" s="55"/>
    </row>
    <row r="22" spans="1:20" ht="242.4" customHeight="1" x14ac:dyDescent="0.25">
      <c r="A22" s="51"/>
      <c r="B22" s="12"/>
      <c r="C22" s="12"/>
      <c r="D22" s="61" t="s">
        <v>4</v>
      </c>
      <c r="E22" s="61" t="s">
        <v>5</v>
      </c>
      <c r="F22" s="61" t="s">
        <v>5</v>
      </c>
      <c r="G22" s="61" t="s">
        <v>67</v>
      </c>
      <c r="H22" s="61" t="s">
        <v>68</v>
      </c>
      <c r="I22" s="61" t="s">
        <v>2</v>
      </c>
      <c r="J22" s="61" t="s">
        <v>4</v>
      </c>
      <c r="K22" s="61" t="s">
        <v>5</v>
      </c>
      <c r="L22" s="61" t="s">
        <v>39</v>
      </c>
      <c r="M22" s="61" t="s">
        <v>68</v>
      </c>
      <c r="N22" s="12"/>
      <c r="O22" s="12"/>
      <c r="P22" s="61" t="s">
        <v>4</v>
      </c>
      <c r="Q22" s="61" t="s">
        <v>5</v>
      </c>
      <c r="R22" s="61" t="s">
        <v>39</v>
      </c>
      <c r="S22" s="61" t="s">
        <v>68</v>
      </c>
      <c r="T22" s="55"/>
    </row>
    <row r="23" spans="1:20" ht="72" customHeight="1" thickBot="1" x14ac:dyDescent="0.3">
      <c r="A23" s="62" t="s">
        <v>106</v>
      </c>
      <c r="B23" s="105" t="s">
        <v>107</v>
      </c>
      <c r="C23" s="63">
        <f>D23+F23+G23+H23</f>
        <v>1403043</v>
      </c>
      <c r="D23" s="64">
        <v>967614</v>
      </c>
      <c r="E23" s="64"/>
      <c r="F23" s="64">
        <v>145143</v>
      </c>
      <c r="G23" s="64">
        <v>145143</v>
      </c>
      <c r="H23" s="64">
        <v>145143</v>
      </c>
      <c r="I23" s="63">
        <f>J23+K23+L23+M23</f>
        <v>1403043</v>
      </c>
      <c r="J23" s="64">
        <v>967614</v>
      </c>
      <c r="K23" s="64">
        <v>145143</v>
      </c>
      <c r="L23" s="64">
        <v>145143</v>
      </c>
      <c r="M23" s="64">
        <v>145143</v>
      </c>
      <c r="N23" s="64">
        <v>1403043</v>
      </c>
      <c r="O23" s="63">
        <f>P23+Q23+R23+S23</f>
        <v>1403043</v>
      </c>
      <c r="P23" s="64">
        <v>967614</v>
      </c>
      <c r="Q23" s="64">
        <v>145143</v>
      </c>
      <c r="R23" s="64">
        <v>145143</v>
      </c>
      <c r="S23" s="64">
        <v>145143</v>
      </c>
      <c r="T23" s="66"/>
    </row>
    <row r="24" spans="1:20" ht="14.25" customHeight="1" x14ac:dyDescent="0.25"/>
    <row r="25" spans="1:20" ht="15.75" customHeight="1" x14ac:dyDescent="0.25">
      <c r="A25" s="41" t="s">
        <v>63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15.75" customHeight="1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13.5" customHeight="1" thickBot="1" x14ac:dyDescent="0.3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1:20" ht="65.25" customHeight="1" x14ac:dyDescent="0.25">
      <c r="A28" s="9" t="s">
        <v>42</v>
      </c>
      <c r="B28" s="8"/>
      <c r="C28" s="8" t="s">
        <v>43</v>
      </c>
      <c r="D28" s="8"/>
      <c r="E28" s="1"/>
      <c r="F28" s="1" t="s">
        <v>44</v>
      </c>
      <c r="G28" s="8" t="s">
        <v>45</v>
      </c>
      <c r="H28" s="8"/>
      <c r="I28" s="106" t="s">
        <v>29</v>
      </c>
    </row>
    <row r="29" spans="1:20" ht="15.75" customHeight="1" x14ac:dyDescent="0.25">
      <c r="A29" s="4" t="s">
        <v>6</v>
      </c>
      <c r="B29" s="5"/>
      <c r="C29" s="107">
        <f>C31+C32+C33+C34</f>
        <v>1403043</v>
      </c>
      <c r="D29" s="107"/>
      <c r="E29" s="108"/>
      <c r="F29" s="109">
        <f>F31+F32+F33+F34</f>
        <v>100.00009999999999</v>
      </c>
      <c r="G29" s="10">
        <v>1403043</v>
      </c>
      <c r="H29" s="10"/>
      <c r="I29" s="108"/>
    </row>
    <row r="30" spans="1:20" ht="15" customHeight="1" x14ac:dyDescent="0.25">
      <c r="A30" s="6" t="s">
        <v>7</v>
      </c>
      <c r="B30" s="7"/>
      <c r="C30" s="110"/>
      <c r="D30" s="110"/>
      <c r="E30" s="111"/>
      <c r="F30" s="111"/>
      <c r="G30" s="11"/>
      <c r="H30" s="11"/>
      <c r="I30" s="111"/>
    </row>
    <row r="31" spans="1:20" ht="30" customHeight="1" x14ac:dyDescent="0.25">
      <c r="A31" s="4" t="s">
        <v>46</v>
      </c>
      <c r="B31" s="5"/>
      <c r="C31" s="112">
        <v>967614</v>
      </c>
      <c r="D31" s="112"/>
      <c r="E31" s="108"/>
      <c r="F31" s="108">
        <f>ROUND((C31/C$29*100),4)</f>
        <v>68.965400000000002</v>
      </c>
      <c r="G31" s="12">
        <f>ROUND((G$29*F31/100),2)-0.22</f>
        <v>967614</v>
      </c>
      <c r="H31" s="12"/>
      <c r="I31" s="108">
        <f>C31-G31</f>
        <v>0</v>
      </c>
    </row>
    <row r="32" spans="1:20" ht="45.75" customHeight="1" x14ac:dyDescent="0.25">
      <c r="A32" s="4" t="s">
        <v>8</v>
      </c>
      <c r="B32" s="5"/>
      <c r="C32" s="112">
        <v>145143</v>
      </c>
      <c r="D32" s="112"/>
      <c r="E32" s="108"/>
      <c r="F32" s="108">
        <f t="shared" ref="F32:F34" si="0">ROUND((C32/C$29*100),4)</f>
        <v>10.344900000000001</v>
      </c>
      <c r="G32" s="12">
        <f>ROUND((G$29*F32/100),2)-0.4</f>
        <v>145143</v>
      </c>
      <c r="H32" s="12"/>
      <c r="I32" s="108">
        <f t="shared" ref="I32:I34" si="1">C32-G32</f>
        <v>0</v>
      </c>
    </row>
    <row r="33" spans="1:21" ht="46.5" customHeight="1" x14ac:dyDescent="0.25">
      <c r="A33" s="4" t="s">
        <v>47</v>
      </c>
      <c r="B33" s="5"/>
      <c r="C33" s="112">
        <v>145143</v>
      </c>
      <c r="D33" s="112"/>
      <c r="E33" s="108"/>
      <c r="F33" s="108">
        <f t="shared" si="0"/>
        <v>10.344900000000001</v>
      </c>
      <c r="G33" s="12">
        <f>ROUND((G$29*F33/100),2)-0.4</f>
        <v>145143</v>
      </c>
      <c r="H33" s="12"/>
      <c r="I33" s="108">
        <f t="shared" si="1"/>
        <v>0</v>
      </c>
    </row>
    <row r="34" spans="1:21" ht="105.75" customHeight="1" thickBot="1" x14ac:dyDescent="0.3">
      <c r="A34" s="2" t="s">
        <v>69</v>
      </c>
      <c r="B34" s="3"/>
      <c r="C34" s="113">
        <v>145143</v>
      </c>
      <c r="D34" s="113"/>
      <c r="E34" s="114"/>
      <c r="F34" s="108">
        <f t="shared" si="0"/>
        <v>10.344900000000001</v>
      </c>
      <c r="G34" s="12">
        <f>ROUND((G$29*F34/100),2)-0.4</f>
        <v>145143</v>
      </c>
      <c r="H34" s="12"/>
      <c r="I34" s="108">
        <f t="shared" si="1"/>
        <v>0</v>
      </c>
    </row>
    <row r="35" spans="1:21" ht="12.75" customHeight="1" x14ac:dyDescent="0.25"/>
    <row r="36" spans="1:21" ht="15.75" customHeight="1" x14ac:dyDescent="0.25">
      <c r="A36" s="45" t="s">
        <v>22</v>
      </c>
      <c r="B36" s="45"/>
      <c r="C36" s="45"/>
    </row>
    <row r="37" spans="1:21" ht="12.75" customHeight="1" x14ac:dyDescent="0.25">
      <c r="A37" s="41" t="s">
        <v>72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1" ht="20.25" customHeight="1" thickBot="1" x14ac:dyDescent="0.3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1" ht="128.25" customHeight="1" x14ac:dyDescent="0.25">
      <c r="A39" s="13" t="s">
        <v>9</v>
      </c>
      <c r="B39" s="14"/>
      <c r="C39" s="14" t="s">
        <v>48</v>
      </c>
      <c r="D39" s="14"/>
      <c r="E39" s="14"/>
      <c r="F39" s="14"/>
      <c r="G39" s="14" t="s">
        <v>23</v>
      </c>
      <c r="H39" s="15" t="s">
        <v>24</v>
      </c>
      <c r="I39" s="14" t="s">
        <v>10</v>
      </c>
      <c r="J39" s="16"/>
      <c r="K39" s="17"/>
      <c r="L39" s="31"/>
    </row>
    <row r="40" spans="1:21" ht="15.75" hidden="1" customHeight="1" thickBot="1" x14ac:dyDescent="0.3">
      <c r="A40" s="18"/>
      <c r="B40" s="19"/>
      <c r="C40" s="19"/>
      <c r="D40" s="19"/>
      <c r="E40" s="19"/>
      <c r="F40" s="19"/>
      <c r="G40" s="19"/>
      <c r="H40" s="20"/>
      <c r="I40" s="21"/>
      <c r="J40" s="22"/>
      <c r="K40" s="17"/>
      <c r="L40" s="31"/>
    </row>
    <row r="41" spans="1:21" ht="29.25" customHeight="1" x14ac:dyDescent="0.25">
      <c r="A41" s="23" t="s">
        <v>49</v>
      </c>
      <c r="B41" s="24"/>
      <c r="C41" s="115">
        <f>C43+C44</f>
        <v>220923.08000000002</v>
      </c>
      <c r="D41" s="116"/>
      <c r="E41" s="116"/>
      <c r="F41" s="117"/>
      <c r="G41" s="108">
        <f>G43+G44</f>
        <v>220923.3</v>
      </c>
      <c r="H41" s="118">
        <f>H43+H44</f>
        <v>-0.22000000000116415</v>
      </c>
      <c r="I41" s="107"/>
      <c r="J41" s="119"/>
    </row>
    <row r="42" spans="1:21" ht="17.25" customHeight="1" x14ac:dyDescent="0.25">
      <c r="A42" s="25" t="s">
        <v>7</v>
      </c>
      <c r="B42" s="26"/>
      <c r="C42" s="19"/>
      <c r="D42" s="19"/>
      <c r="E42" s="19"/>
      <c r="F42" s="19"/>
      <c r="G42" s="108"/>
      <c r="H42" s="118"/>
      <c r="I42" s="107"/>
      <c r="J42" s="119"/>
    </row>
    <row r="43" spans="1:21" ht="27" customHeight="1" x14ac:dyDescent="0.25">
      <c r="A43" s="27" t="s">
        <v>50</v>
      </c>
      <c r="B43" s="28"/>
      <c r="C43" s="68">
        <v>120684.94</v>
      </c>
      <c r="D43" s="68"/>
      <c r="E43" s="68"/>
      <c r="F43" s="68"/>
      <c r="G43" s="120">
        <v>120685.09</v>
      </c>
      <c r="H43" s="118">
        <f>C43-G43</f>
        <v>-0.14999999999417923</v>
      </c>
      <c r="I43" s="121" t="s">
        <v>128</v>
      </c>
      <c r="J43" s="122"/>
    </row>
    <row r="44" spans="1:21" ht="33" customHeight="1" thickBot="1" x14ac:dyDescent="0.3">
      <c r="A44" s="29" t="s">
        <v>70</v>
      </c>
      <c r="B44" s="30"/>
      <c r="C44" s="69">
        <v>100238.14</v>
      </c>
      <c r="D44" s="69"/>
      <c r="E44" s="69"/>
      <c r="F44" s="69"/>
      <c r="G44" s="123">
        <v>100238.21</v>
      </c>
      <c r="H44" s="124">
        <f>C44-G44</f>
        <v>-7.0000000006984919E-2</v>
      </c>
      <c r="I44" s="121" t="s">
        <v>128</v>
      </c>
      <c r="J44" s="122"/>
    </row>
    <row r="45" spans="1:21" ht="36.75" customHeight="1" x14ac:dyDescent="0.25"/>
    <row r="46" spans="1:21" ht="30.75" customHeight="1" x14ac:dyDescent="0.25">
      <c r="A46" s="41" t="s">
        <v>73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67"/>
    </row>
    <row r="47" spans="1:21" ht="13.5" customHeight="1" x14ac:dyDescent="0.25"/>
    <row r="48" spans="1:21" ht="91.2" customHeight="1" x14ac:dyDescent="0.25">
      <c r="A48" s="70" t="s">
        <v>51</v>
      </c>
      <c r="B48" s="31"/>
      <c r="C48" s="71" t="s">
        <v>109</v>
      </c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</row>
    <row r="49" spans="1:20" ht="21" customHeight="1" x14ac:dyDescent="0.25">
      <c r="A49" s="73" t="s">
        <v>71</v>
      </c>
      <c r="B49" s="73"/>
      <c r="C49" s="74" t="s">
        <v>110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</row>
    <row r="50" spans="1:20" ht="19.2" customHeight="1" x14ac:dyDescent="0.25">
      <c r="A50" s="76" t="s">
        <v>52</v>
      </c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44"/>
      <c r="T50" s="44"/>
    </row>
    <row r="51" spans="1:20" ht="14.4" thickBot="1" x14ac:dyDescent="0.3"/>
    <row r="52" spans="1:20" ht="183.75" customHeight="1" x14ac:dyDescent="0.25">
      <c r="A52" s="32" t="s">
        <v>21</v>
      </c>
      <c r="B52" s="33" t="s">
        <v>11</v>
      </c>
      <c r="C52" s="14" t="s">
        <v>53</v>
      </c>
      <c r="D52" s="14"/>
      <c r="E52" s="34"/>
      <c r="F52" s="14" t="s">
        <v>54</v>
      </c>
      <c r="G52" s="14"/>
      <c r="H52" s="33" t="s">
        <v>55</v>
      </c>
      <c r="I52" s="15" t="s">
        <v>24</v>
      </c>
      <c r="J52" s="35"/>
      <c r="K52" s="36" t="s">
        <v>10</v>
      </c>
    </row>
    <row r="53" spans="1:20" ht="43.2" customHeight="1" x14ac:dyDescent="0.25">
      <c r="A53" s="37">
        <v>1</v>
      </c>
      <c r="B53" s="38" t="s">
        <v>12</v>
      </c>
      <c r="C53" s="78"/>
      <c r="D53" s="78"/>
      <c r="E53" s="79"/>
      <c r="F53" s="78"/>
      <c r="G53" s="78"/>
      <c r="H53" s="79"/>
      <c r="I53" s="80">
        <f>F53-H53</f>
        <v>0</v>
      </c>
      <c r="J53" s="80"/>
      <c r="K53" s="81"/>
    </row>
    <row r="54" spans="1:20" ht="132.6" customHeight="1" x14ac:dyDescent="0.25">
      <c r="A54" s="37">
        <v>2</v>
      </c>
      <c r="B54" s="38" t="s">
        <v>56</v>
      </c>
      <c r="C54" s="78" t="s">
        <v>108</v>
      </c>
      <c r="D54" s="78"/>
      <c r="E54" s="79"/>
      <c r="F54" s="78">
        <v>1403043</v>
      </c>
      <c r="G54" s="78"/>
      <c r="H54" s="79">
        <v>1403043</v>
      </c>
      <c r="I54" s="80">
        <f t="shared" ref="I54:I58" si="2">F54-H54</f>
        <v>0</v>
      </c>
      <c r="J54" s="80"/>
      <c r="K54" s="81"/>
    </row>
    <row r="55" spans="1:20" ht="69" customHeight="1" x14ac:dyDescent="0.25">
      <c r="A55" s="37">
        <v>3</v>
      </c>
      <c r="B55" s="38" t="s">
        <v>28</v>
      </c>
      <c r="C55" s="78"/>
      <c r="D55" s="78"/>
      <c r="E55" s="79"/>
      <c r="F55" s="78"/>
      <c r="G55" s="78"/>
      <c r="H55" s="79"/>
      <c r="I55" s="80">
        <f t="shared" si="2"/>
        <v>0</v>
      </c>
      <c r="J55" s="80"/>
      <c r="K55" s="81"/>
    </row>
    <row r="56" spans="1:20" ht="67.8" customHeight="1" x14ac:dyDescent="0.25">
      <c r="A56" s="37">
        <v>4</v>
      </c>
      <c r="B56" s="38" t="s">
        <v>13</v>
      </c>
      <c r="C56" s="78"/>
      <c r="D56" s="78"/>
      <c r="E56" s="79"/>
      <c r="F56" s="78"/>
      <c r="G56" s="78"/>
      <c r="H56" s="79"/>
      <c r="I56" s="80">
        <f t="shared" si="2"/>
        <v>0</v>
      </c>
      <c r="J56" s="80"/>
      <c r="K56" s="81"/>
      <c r="M56" s="95"/>
      <c r="N56" s="95"/>
    </row>
    <row r="57" spans="1:20" ht="14.4" customHeight="1" x14ac:dyDescent="0.25">
      <c r="A57" s="37">
        <v>5</v>
      </c>
      <c r="B57" s="38" t="s">
        <v>14</v>
      </c>
      <c r="C57" s="78"/>
      <c r="D57" s="78"/>
      <c r="E57" s="79"/>
      <c r="F57" s="78"/>
      <c r="G57" s="78"/>
      <c r="H57" s="79"/>
      <c r="I57" s="80">
        <f t="shared" si="2"/>
        <v>0</v>
      </c>
      <c r="J57" s="80"/>
      <c r="K57" s="81"/>
    </row>
    <row r="58" spans="1:20" ht="20.25" customHeight="1" x14ac:dyDescent="0.25">
      <c r="A58" s="37">
        <v>6</v>
      </c>
      <c r="B58" s="38" t="s">
        <v>15</v>
      </c>
      <c r="C58" s="78"/>
      <c r="D58" s="78"/>
      <c r="E58" s="79"/>
      <c r="F58" s="78"/>
      <c r="G58" s="78"/>
      <c r="H58" s="79"/>
      <c r="I58" s="80">
        <f t="shared" si="2"/>
        <v>0</v>
      </c>
      <c r="J58" s="80"/>
      <c r="K58" s="81"/>
    </row>
    <row r="59" spans="1:20" ht="25.5" customHeight="1" thickBot="1" x14ac:dyDescent="0.3">
      <c r="A59" s="82"/>
      <c r="B59" s="39" t="s">
        <v>16</v>
      </c>
      <c r="C59" s="83"/>
      <c r="D59" s="83"/>
      <c r="E59" s="83"/>
      <c r="F59" s="84">
        <f>SUM(F53:F58)</f>
        <v>1403043</v>
      </c>
      <c r="G59" s="85"/>
      <c r="H59" s="86">
        <f>SUM(H53:H58)</f>
        <v>1403043</v>
      </c>
      <c r="I59" s="87">
        <f>SUM(I53:J58)</f>
        <v>0</v>
      </c>
      <c r="J59" s="88"/>
      <c r="K59" s="89"/>
    </row>
    <row r="61" spans="1:20" ht="6.75" customHeight="1" x14ac:dyDescent="0.25">
      <c r="A61" s="41" t="s">
        <v>57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</row>
    <row r="62" spans="1:20" ht="17.25" customHeight="1" x14ac:dyDescent="0.2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</row>
    <row r="63" spans="1:20" ht="10.5" customHeight="1" x14ac:dyDescent="0.2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</row>
    <row r="64" spans="1:20" ht="10.5" customHeight="1" x14ac:dyDescent="0.2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</row>
    <row r="65" spans="1:20" x14ac:dyDescent="0.25">
      <c r="A65" s="41" t="s">
        <v>58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</row>
    <row r="66" spans="1:20" ht="19.5" customHeight="1" x14ac:dyDescent="0.25">
      <c r="A66" s="90" t="s">
        <v>66</v>
      </c>
      <c r="B66" s="90"/>
      <c r="C66" s="90"/>
      <c r="D66" s="90"/>
      <c r="E66" s="90"/>
      <c r="F66" s="90"/>
      <c r="G66" s="72" t="s">
        <v>122</v>
      </c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</row>
    <row r="67" spans="1:20" ht="20.399999999999999" customHeight="1" x14ac:dyDescent="0.25">
      <c r="A67" s="76" t="s">
        <v>59</v>
      </c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91" t="s">
        <v>61</v>
      </c>
      <c r="M67" s="91"/>
      <c r="N67" s="91"/>
      <c r="O67" s="91"/>
      <c r="P67" s="91"/>
      <c r="Q67" s="91"/>
      <c r="R67" s="91"/>
      <c r="S67" s="91"/>
      <c r="T67" s="91"/>
    </row>
    <row r="69" spans="1:20" x14ac:dyDescent="0.25">
      <c r="A69" s="92" t="s">
        <v>17</v>
      </c>
    </row>
    <row r="70" spans="1:20" x14ac:dyDescent="0.25">
      <c r="A70" s="90" t="s">
        <v>60</v>
      </c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3" t="s">
        <v>123</v>
      </c>
      <c r="R70" s="93"/>
      <c r="S70" s="93"/>
      <c r="T70" s="93"/>
    </row>
    <row r="71" spans="1:20" ht="15.6" x14ac:dyDescent="0.3">
      <c r="A71" s="90" t="s">
        <v>32</v>
      </c>
      <c r="B71" s="90"/>
      <c r="C71" s="90"/>
      <c r="D71" s="126" t="s">
        <v>124</v>
      </c>
      <c r="E71" s="126"/>
      <c r="F71" s="126"/>
      <c r="G71" s="126"/>
      <c r="H71" s="126"/>
      <c r="I71" s="95"/>
      <c r="J71" s="95"/>
      <c r="K71" s="95"/>
      <c r="L71" s="95"/>
      <c r="M71" s="95"/>
      <c r="N71" s="95"/>
      <c r="O71" s="95"/>
    </row>
    <row r="73" spans="1:20" x14ac:dyDescent="0.25">
      <c r="A73" s="96" t="s">
        <v>18</v>
      </c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</row>
    <row r="75" spans="1:20" ht="15.75" customHeight="1" x14ac:dyDescent="0.25">
      <c r="A75" s="75" t="s">
        <v>139</v>
      </c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</row>
    <row r="76" spans="1:20" x14ac:dyDescent="0.25">
      <c r="C76" s="97" t="s">
        <v>26</v>
      </c>
      <c r="D76" s="127" t="s">
        <v>140</v>
      </c>
      <c r="G76" s="99" t="s">
        <v>25</v>
      </c>
      <c r="H76" s="99"/>
      <c r="I76" s="95"/>
      <c r="J76" s="95"/>
    </row>
    <row r="78" spans="1:20" x14ac:dyDescent="0.25">
      <c r="A78" s="75" t="s">
        <v>141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</row>
    <row r="79" spans="1:20" x14ac:dyDescent="0.25">
      <c r="C79" s="97" t="s">
        <v>26</v>
      </c>
      <c r="D79" s="127" t="s">
        <v>140</v>
      </c>
      <c r="G79" s="99" t="s">
        <v>25</v>
      </c>
      <c r="H79" s="99"/>
      <c r="I79" s="95"/>
      <c r="J79" s="95"/>
    </row>
    <row r="81" spans="1:20" x14ac:dyDescent="0.25">
      <c r="A81" s="100" t="s">
        <v>19</v>
      </c>
    </row>
    <row r="82" spans="1:20" x14ac:dyDescent="0.25">
      <c r="G82" s="98"/>
    </row>
    <row r="83" spans="1:20" x14ac:dyDescent="0.25">
      <c r="A83" s="92" t="s">
        <v>20</v>
      </c>
      <c r="B83" s="125">
        <v>45666</v>
      </c>
      <c r="C83" s="126"/>
    </row>
    <row r="85" spans="1:20" x14ac:dyDescent="0.25">
      <c r="A85" s="101" t="s">
        <v>142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</row>
    <row r="86" spans="1:20" x14ac:dyDescent="0.25">
      <c r="C86" s="97" t="s">
        <v>26</v>
      </c>
      <c r="D86" s="127" t="s">
        <v>140</v>
      </c>
      <c r="G86" s="102" t="s">
        <v>25</v>
      </c>
      <c r="H86" s="102"/>
      <c r="I86" s="95"/>
      <c r="J86" s="102" t="s">
        <v>27</v>
      </c>
      <c r="K86" s="102"/>
      <c r="L86" s="95"/>
      <c r="M86" s="95"/>
      <c r="N86" s="95"/>
    </row>
    <row r="88" spans="1:20" x14ac:dyDescent="0.25">
      <c r="A88" s="103" t="s">
        <v>30</v>
      </c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</row>
    <row r="89" spans="1:20" x14ac:dyDescent="0.25">
      <c r="A89" s="90" t="s">
        <v>65</v>
      </c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</row>
    <row r="90" spans="1:20" s="97" customFormat="1" ht="24.6" customHeight="1" x14ac:dyDescent="0.3">
      <c r="A90" s="41" t="s">
        <v>64</v>
      </c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</row>
    <row r="98" spans="6:6" x14ac:dyDescent="0.25">
      <c r="F98" s="92" t="s">
        <v>26</v>
      </c>
    </row>
  </sheetData>
  <sheetProtection formatRows="0" insertRows="0"/>
  <mergeCells count="114">
    <mergeCell ref="P1:T7"/>
    <mergeCell ref="A9:T11"/>
    <mergeCell ref="A13:C13"/>
    <mergeCell ref="D13:G13"/>
    <mergeCell ref="A14:G14"/>
    <mergeCell ref="H14:T14"/>
    <mergeCell ref="P21:S21"/>
    <mergeCell ref="T21:T22"/>
    <mergeCell ref="A25:T26"/>
    <mergeCell ref="A16:C16"/>
    <mergeCell ref="A17:T17"/>
    <mergeCell ref="A18:A22"/>
    <mergeCell ref="B18:B22"/>
    <mergeCell ref="C18:H20"/>
    <mergeCell ref="I18:M20"/>
    <mergeCell ref="N18:N22"/>
    <mergeCell ref="O18:S20"/>
    <mergeCell ref="T18:T20"/>
    <mergeCell ref="C21:C22"/>
    <mergeCell ref="A28:B28"/>
    <mergeCell ref="C28:D28"/>
    <mergeCell ref="G28:H28"/>
    <mergeCell ref="A29:B29"/>
    <mergeCell ref="C29:D29"/>
    <mergeCell ref="G29:H29"/>
    <mergeCell ref="D21:H21"/>
    <mergeCell ref="J21:M21"/>
    <mergeCell ref="O21:O22"/>
    <mergeCell ref="A32:B32"/>
    <mergeCell ref="C32:D32"/>
    <mergeCell ref="G32:H32"/>
    <mergeCell ref="A33:B33"/>
    <mergeCell ref="C33:D33"/>
    <mergeCell ref="G33:H33"/>
    <mergeCell ref="A30:B30"/>
    <mergeCell ref="C30:D30"/>
    <mergeCell ref="G30:H30"/>
    <mergeCell ref="A31:B31"/>
    <mergeCell ref="C31:D31"/>
    <mergeCell ref="G31:H31"/>
    <mergeCell ref="A34:B34"/>
    <mergeCell ref="C34:D34"/>
    <mergeCell ref="G34:H34"/>
    <mergeCell ref="A36:C36"/>
    <mergeCell ref="A37:T38"/>
    <mergeCell ref="A39:B40"/>
    <mergeCell ref="C39:F40"/>
    <mergeCell ref="G39:G40"/>
    <mergeCell ref="H39:H40"/>
    <mergeCell ref="I39:J39"/>
    <mergeCell ref="A43:B43"/>
    <mergeCell ref="C43:F43"/>
    <mergeCell ref="I43:J43"/>
    <mergeCell ref="A44:B44"/>
    <mergeCell ref="C44:F44"/>
    <mergeCell ref="I44:J44"/>
    <mergeCell ref="K39:K40"/>
    <mergeCell ref="A41:B41"/>
    <mergeCell ref="C41:F41"/>
    <mergeCell ref="I41:J41"/>
    <mergeCell ref="A42:B42"/>
    <mergeCell ref="C42:F42"/>
    <mergeCell ref="I42:J42"/>
    <mergeCell ref="C53:D53"/>
    <mergeCell ref="F53:G53"/>
    <mergeCell ref="I53:J53"/>
    <mergeCell ref="C54:D54"/>
    <mergeCell ref="F54:G54"/>
    <mergeCell ref="I54:J54"/>
    <mergeCell ref="A46:T46"/>
    <mergeCell ref="C48:T48"/>
    <mergeCell ref="A49:B49"/>
    <mergeCell ref="C49:T49"/>
    <mergeCell ref="C52:D52"/>
    <mergeCell ref="F52:G52"/>
    <mergeCell ref="I52:J52"/>
    <mergeCell ref="A50:R50"/>
    <mergeCell ref="C57:D57"/>
    <mergeCell ref="F57:G57"/>
    <mergeCell ref="I57:J57"/>
    <mergeCell ref="C58:D58"/>
    <mergeCell ref="F58:G58"/>
    <mergeCell ref="I58:J58"/>
    <mergeCell ref="C55:D55"/>
    <mergeCell ref="F55:G55"/>
    <mergeCell ref="I55:J55"/>
    <mergeCell ref="C56:D56"/>
    <mergeCell ref="F56:G56"/>
    <mergeCell ref="I56:J56"/>
    <mergeCell ref="A85:T85"/>
    <mergeCell ref="G86:H86"/>
    <mergeCell ref="J86:K86"/>
    <mergeCell ref="A88:T88"/>
    <mergeCell ref="A89:T89"/>
    <mergeCell ref="A90:T90"/>
    <mergeCell ref="A73:T73"/>
    <mergeCell ref="A75:T75"/>
    <mergeCell ref="G76:H76"/>
    <mergeCell ref="A78:T78"/>
    <mergeCell ref="G79:H79"/>
    <mergeCell ref="B83:C83"/>
    <mergeCell ref="A67:K67"/>
    <mergeCell ref="L67:T67"/>
    <mergeCell ref="A70:P70"/>
    <mergeCell ref="Q70:T70"/>
    <mergeCell ref="A71:C71"/>
    <mergeCell ref="C59:E59"/>
    <mergeCell ref="F59:G59"/>
    <mergeCell ref="I59:J59"/>
    <mergeCell ref="A61:T64"/>
    <mergeCell ref="A65:T65"/>
    <mergeCell ref="A66:F66"/>
    <mergeCell ref="G66:T66"/>
    <mergeCell ref="D71:H71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"/>
  <sheetViews>
    <sheetView topLeftCell="A32" zoomScale="80" zoomScaleNormal="80" workbookViewId="0">
      <selection activeCell="D86" sqref="D86"/>
    </sheetView>
  </sheetViews>
  <sheetFormatPr defaultRowHeight="13.8" x14ac:dyDescent="0.25"/>
  <cols>
    <col min="1" max="1" width="10.109375" style="92" customWidth="1"/>
    <col min="2" max="2" width="22" style="92" customWidth="1"/>
    <col min="3" max="3" width="9.88671875" style="92" customWidth="1"/>
    <col min="4" max="4" width="11.6640625" style="92" customWidth="1"/>
    <col min="5" max="5" width="12" style="92" hidden="1" customWidth="1"/>
    <col min="6" max="6" width="16" style="92" customWidth="1"/>
    <col min="7" max="7" width="15.109375" style="92" customWidth="1"/>
    <col min="8" max="8" width="13.109375" style="92" customWidth="1"/>
    <col min="9" max="9" width="9.88671875" style="92" customWidth="1"/>
    <col min="10" max="10" width="11.33203125" style="92" customWidth="1"/>
    <col min="11" max="11" width="12.88671875" style="92" customWidth="1"/>
    <col min="12" max="12" width="11.33203125" style="92" customWidth="1"/>
    <col min="13" max="13" width="9.88671875" style="92" customWidth="1"/>
    <col min="14" max="14" width="13.33203125" style="92" customWidth="1"/>
    <col min="15" max="15" width="8.88671875" style="92"/>
    <col min="16" max="16" width="9.88671875" style="92" customWidth="1"/>
    <col min="17" max="17" width="10" style="92" customWidth="1"/>
    <col min="18" max="18" width="11" style="92" customWidth="1"/>
    <col min="19" max="19" width="10.44140625" style="92" customWidth="1"/>
    <col min="20" max="20" width="10.109375" style="92" customWidth="1"/>
    <col min="21" max="16384" width="8.88671875" style="92"/>
  </cols>
  <sheetData>
    <row r="1" spans="1:20" ht="15" customHeight="1" x14ac:dyDescent="0.25">
      <c r="P1" s="104" t="s">
        <v>33</v>
      </c>
      <c r="Q1" s="104"/>
      <c r="R1" s="104"/>
      <c r="S1" s="104"/>
      <c r="T1" s="104"/>
    </row>
    <row r="2" spans="1:20" x14ac:dyDescent="0.25">
      <c r="P2" s="104"/>
      <c r="Q2" s="104"/>
      <c r="R2" s="104"/>
      <c r="S2" s="104"/>
      <c r="T2" s="104"/>
    </row>
    <row r="3" spans="1:20" x14ac:dyDescent="0.25">
      <c r="P3" s="104"/>
      <c r="Q3" s="104"/>
      <c r="R3" s="104"/>
      <c r="S3" s="104"/>
      <c r="T3" s="104"/>
    </row>
    <row r="4" spans="1:20" x14ac:dyDescent="0.25">
      <c r="P4" s="104"/>
      <c r="Q4" s="104"/>
      <c r="R4" s="104"/>
      <c r="S4" s="104"/>
      <c r="T4" s="104"/>
    </row>
    <row r="5" spans="1:20" x14ac:dyDescent="0.25">
      <c r="P5" s="104"/>
      <c r="Q5" s="104"/>
      <c r="R5" s="104"/>
      <c r="S5" s="104"/>
      <c r="T5" s="104"/>
    </row>
    <row r="6" spans="1:20" x14ac:dyDescent="0.25">
      <c r="P6" s="104"/>
      <c r="Q6" s="104"/>
      <c r="R6" s="104"/>
      <c r="S6" s="104"/>
      <c r="T6" s="104"/>
    </row>
    <row r="7" spans="1:20" x14ac:dyDescent="0.25">
      <c r="P7" s="104"/>
      <c r="Q7" s="104"/>
      <c r="R7" s="104"/>
      <c r="S7" s="104"/>
      <c r="T7" s="104"/>
    </row>
    <row r="8" spans="1:20" ht="15.75" customHeight="1" x14ac:dyDescent="0.25"/>
    <row r="9" spans="1:20" ht="15" customHeight="1" x14ac:dyDescent="0.25">
      <c r="A9" s="40" t="s">
        <v>34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15.7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16.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8.75" customHeight="1" x14ac:dyDescent="0.25"/>
    <row r="13" spans="1:20" ht="19.5" customHeight="1" x14ac:dyDescent="0.25">
      <c r="A13" s="41" t="s">
        <v>31</v>
      </c>
      <c r="B13" s="41"/>
      <c r="C13" s="41"/>
      <c r="D13" s="42">
        <v>45658</v>
      </c>
      <c r="E13" s="43"/>
      <c r="F13" s="43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19.5" customHeight="1" x14ac:dyDescent="0.25">
      <c r="A14" s="41" t="s">
        <v>35</v>
      </c>
      <c r="B14" s="41"/>
      <c r="C14" s="41"/>
      <c r="D14" s="41"/>
      <c r="E14" s="41"/>
      <c r="F14" s="41"/>
      <c r="G14" s="41"/>
      <c r="H14" s="43" t="s">
        <v>75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13.5" customHeight="1" x14ac:dyDescent="0.25">
      <c r="H15" s="98"/>
    </row>
    <row r="16" spans="1:20" ht="26.25" customHeight="1" x14ac:dyDescent="0.25">
      <c r="A16" s="45" t="s">
        <v>0</v>
      </c>
      <c r="B16" s="45"/>
      <c r="C16" s="45"/>
    </row>
    <row r="17" spans="1:20" ht="65.25" customHeight="1" thickBot="1" x14ac:dyDescent="0.3">
      <c r="A17" s="41" t="s">
        <v>62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15" customHeight="1" x14ac:dyDescent="0.25">
      <c r="A18" s="46" t="s">
        <v>74</v>
      </c>
      <c r="B18" s="8" t="s">
        <v>36</v>
      </c>
      <c r="C18" s="47" t="s">
        <v>37</v>
      </c>
      <c r="D18" s="48"/>
      <c r="E18" s="48"/>
      <c r="F18" s="48"/>
      <c r="G18" s="48"/>
      <c r="H18" s="49"/>
      <c r="I18" s="8" t="s">
        <v>38</v>
      </c>
      <c r="J18" s="8"/>
      <c r="K18" s="8"/>
      <c r="L18" s="8"/>
      <c r="M18" s="8"/>
      <c r="N18" s="8" t="s">
        <v>40</v>
      </c>
      <c r="O18" s="8" t="s">
        <v>41</v>
      </c>
      <c r="P18" s="8"/>
      <c r="Q18" s="8"/>
      <c r="R18" s="8"/>
      <c r="S18" s="8"/>
      <c r="T18" s="50" t="s">
        <v>1</v>
      </c>
    </row>
    <row r="19" spans="1:20" ht="16.5" customHeight="1" x14ac:dyDescent="0.25">
      <c r="A19" s="51"/>
      <c r="B19" s="12"/>
      <c r="C19" s="52"/>
      <c r="D19" s="53"/>
      <c r="E19" s="53"/>
      <c r="F19" s="53"/>
      <c r="G19" s="53"/>
      <c r="H19" s="54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55"/>
    </row>
    <row r="20" spans="1:20" ht="45" customHeight="1" x14ac:dyDescent="0.25">
      <c r="A20" s="51"/>
      <c r="B20" s="12"/>
      <c r="C20" s="56"/>
      <c r="D20" s="57"/>
      <c r="E20" s="57"/>
      <c r="F20" s="57"/>
      <c r="G20" s="57"/>
      <c r="H20" s="58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55"/>
    </row>
    <row r="21" spans="1:20" x14ac:dyDescent="0.25">
      <c r="A21" s="51"/>
      <c r="B21" s="12"/>
      <c r="C21" s="12" t="s">
        <v>2</v>
      </c>
      <c r="D21" s="59" t="s">
        <v>3</v>
      </c>
      <c r="E21" s="59"/>
      <c r="F21" s="59"/>
      <c r="G21" s="59"/>
      <c r="H21" s="59"/>
      <c r="I21" s="60"/>
      <c r="J21" s="59" t="s">
        <v>3</v>
      </c>
      <c r="K21" s="59"/>
      <c r="L21" s="59"/>
      <c r="M21" s="59"/>
      <c r="N21" s="12"/>
      <c r="O21" s="12" t="s">
        <v>2</v>
      </c>
      <c r="P21" s="12" t="s">
        <v>3</v>
      </c>
      <c r="Q21" s="12"/>
      <c r="R21" s="12"/>
      <c r="S21" s="12"/>
      <c r="T21" s="55"/>
    </row>
    <row r="22" spans="1:20" ht="228.6" customHeight="1" x14ac:dyDescent="0.25">
      <c r="A22" s="51"/>
      <c r="B22" s="12"/>
      <c r="C22" s="12"/>
      <c r="D22" s="61" t="s">
        <v>4</v>
      </c>
      <c r="E22" s="61" t="s">
        <v>5</v>
      </c>
      <c r="F22" s="61" t="s">
        <v>5</v>
      </c>
      <c r="G22" s="61" t="s">
        <v>67</v>
      </c>
      <c r="H22" s="61" t="s">
        <v>68</v>
      </c>
      <c r="I22" s="61" t="s">
        <v>2</v>
      </c>
      <c r="J22" s="61" t="s">
        <v>4</v>
      </c>
      <c r="K22" s="61" t="s">
        <v>5</v>
      </c>
      <c r="L22" s="61" t="s">
        <v>39</v>
      </c>
      <c r="M22" s="61" t="s">
        <v>68</v>
      </c>
      <c r="N22" s="12"/>
      <c r="O22" s="12"/>
      <c r="P22" s="61" t="s">
        <v>4</v>
      </c>
      <c r="Q22" s="61" t="s">
        <v>5</v>
      </c>
      <c r="R22" s="61" t="s">
        <v>39</v>
      </c>
      <c r="S22" s="61" t="s">
        <v>68</v>
      </c>
      <c r="T22" s="55"/>
    </row>
    <row r="23" spans="1:20" ht="72" customHeight="1" thickBot="1" x14ac:dyDescent="0.3">
      <c r="A23" s="62" t="s">
        <v>111</v>
      </c>
      <c r="B23" s="105" t="s">
        <v>112</v>
      </c>
      <c r="C23" s="63">
        <f>D23+F23+G23+H23</f>
        <v>1735513</v>
      </c>
      <c r="D23" s="64">
        <v>1196905</v>
      </c>
      <c r="E23" s="64"/>
      <c r="F23" s="64">
        <v>179536</v>
      </c>
      <c r="G23" s="64">
        <v>179536</v>
      </c>
      <c r="H23" s="64">
        <v>179536</v>
      </c>
      <c r="I23" s="63">
        <f>J23+K23+L23+M23</f>
        <v>1735513</v>
      </c>
      <c r="J23" s="64">
        <v>1196905</v>
      </c>
      <c r="K23" s="64">
        <v>179536</v>
      </c>
      <c r="L23" s="64">
        <v>179536</v>
      </c>
      <c r="M23" s="64">
        <v>179536</v>
      </c>
      <c r="N23" s="64">
        <v>1735513</v>
      </c>
      <c r="O23" s="63">
        <f>P23+Q23+R23+S23</f>
        <v>1735513</v>
      </c>
      <c r="P23" s="64">
        <v>1196905</v>
      </c>
      <c r="Q23" s="64">
        <v>179536</v>
      </c>
      <c r="R23" s="64">
        <v>179536</v>
      </c>
      <c r="S23" s="64">
        <v>179536</v>
      </c>
      <c r="T23" s="66"/>
    </row>
    <row r="24" spans="1:20" ht="14.25" customHeight="1" x14ac:dyDescent="0.25"/>
    <row r="25" spans="1:20" ht="15.75" customHeight="1" x14ac:dyDescent="0.25">
      <c r="A25" s="41" t="s">
        <v>63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15.75" customHeight="1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13.5" customHeight="1" thickBot="1" x14ac:dyDescent="0.3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1:20" ht="65.25" customHeight="1" x14ac:dyDescent="0.25">
      <c r="A28" s="9" t="s">
        <v>42</v>
      </c>
      <c r="B28" s="8"/>
      <c r="C28" s="8" t="s">
        <v>43</v>
      </c>
      <c r="D28" s="8"/>
      <c r="E28" s="1"/>
      <c r="F28" s="1" t="s">
        <v>44</v>
      </c>
      <c r="G28" s="8" t="s">
        <v>45</v>
      </c>
      <c r="H28" s="8"/>
      <c r="I28" s="106" t="s">
        <v>29</v>
      </c>
    </row>
    <row r="29" spans="1:20" ht="15.75" customHeight="1" x14ac:dyDescent="0.25">
      <c r="A29" s="4" t="s">
        <v>6</v>
      </c>
      <c r="B29" s="5"/>
      <c r="C29" s="107">
        <f>C31+C32+C33+C34</f>
        <v>1735513</v>
      </c>
      <c r="D29" s="107"/>
      <c r="E29" s="108"/>
      <c r="F29" s="109">
        <f>F31+F32+F33+F34</f>
        <v>99.999899999999997</v>
      </c>
      <c r="G29" s="10">
        <v>1735513</v>
      </c>
      <c r="H29" s="10"/>
      <c r="I29" s="108"/>
    </row>
    <row r="30" spans="1:20" ht="15" customHeight="1" x14ac:dyDescent="0.25">
      <c r="A30" s="6" t="s">
        <v>7</v>
      </c>
      <c r="B30" s="7"/>
      <c r="C30" s="110"/>
      <c r="D30" s="110"/>
      <c r="E30" s="111"/>
      <c r="F30" s="111"/>
      <c r="G30" s="11"/>
      <c r="H30" s="11"/>
      <c r="I30" s="111"/>
    </row>
    <row r="31" spans="1:20" ht="30" customHeight="1" x14ac:dyDescent="0.25">
      <c r="A31" s="4" t="s">
        <v>46</v>
      </c>
      <c r="B31" s="5"/>
      <c r="C31" s="112">
        <v>1196905</v>
      </c>
      <c r="D31" s="112"/>
      <c r="E31" s="108"/>
      <c r="F31" s="108">
        <f>ROUND((C31/C$29*100),4)</f>
        <v>68.965500000000006</v>
      </c>
      <c r="G31" s="12">
        <f>ROUND((G$29*F31/100),2)-0.22</f>
        <v>1196905</v>
      </c>
      <c r="H31" s="12"/>
      <c r="I31" s="108">
        <f>C31-G31</f>
        <v>0</v>
      </c>
    </row>
    <row r="32" spans="1:20" ht="45.75" customHeight="1" x14ac:dyDescent="0.25">
      <c r="A32" s="4" t="s">
        <v>8</v>
      </c>
      <c r="B32" s="5"/>
      <c r="C32" s="112">
        <v>179536</v>
      </c>
      <c r="D32" s="112"/>
      <c r="E32" s="108"/>
      <c r="F32" s="108">
        <f t="shared" ref="F32:F34" si="0">ROUND((C32/C$29*100),4)</f>
        <v>10.344799999999999</v>
      </c>
      <c r="G32" s="12">
        <f>ROUND((G$29*F32/100),2)+0.65</f>
        <v>179536</v>
      </c>
      <c r="H32" s="12"/>
      <c r="I32" s="108">
        <f t="shared" ref="I32:I34" si="1">C32-G32</f>
        <v>0</v>
      </c>
    </row>
    <row r="33" spans="1:21" ht="46.5" customHeight="1" x14ac:dyDescent="0.25">
      <c r="A33" s="4" t="s">
        <v>47</v>
      </c>
      <c r="B33" s="5"/>
      <c r="C33" s="112">
        <v>179536</v>
      </c>
      <c r="D33" s="112"/>
      <c r="E33" s="108"/>
      <c r="F33" s="108">
        <f t="shared" si="0"/>
        <v>10.344799999999999</v>
      </c>
      <c r="G33" s="12">
        <f>ROUND((G$29*F33/100),2)+0.65</f>
        <v>179536</v>
      </c>
      <c r="H33" s="12"/>
      <c r="I33" s="108">
        <f t="shared" si="1"/>
        <v>0</v>
      </c>
    </row>
    <row r="34" spans="1:21" ht="105.75" customHeight="1" thickBot="1" x14ac:dyDescent="0.3">
      <c r="A34" s="2" t="s">
        <v>69</v>
      </c>
      <c r="B34" s="3"/>
      <c r="C34" s="113">
        <v>179536</v>
      </c>
      <c r="D34" s="113"/>
      <c r="E34" s="114"/>
      <c r="F34" s="108">
        <f t="shared" si="0"/>
        <v>10.344799999999999</v>
      </c>
      <c r="G34" s="12">
        <f>ROUND((G$29*F34/100),2)+0.65</f>
        <v>179536</v>
      </c>
      <c r="H34" s="12"/>
      <c r="I34" s="108">
        <f t="shared" si="1"/>
        <v>0</v>
      </c>
    </row>
    <row r="35" spans="1:21" ht="12.75" customHeight="1" x14ac:dyDescent="0.25"/>
    <row r="36" spans="1:21" ht="15.75" customHeight="1" x14ac:dyDescent="0.25">
      <c r="A36" s="45" t="s">
        <v>22</v>
      </c>
      <c r="B36" s="45"/>
      <c r="C36" s="45"/>
    </row>
    <row r="37" spans="1:21" ht="12.75" customHeight="1" x14ac:dyDescent="0.25">
      <c r="A37" s="41" t="s">
        <v>72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1" ht="20.25" customHeight="1" thickBot="1" x14ac:dyDescent="0.3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1" ht="128.25" customHeight="1" x14ac:dyDescent="0.25">
      <c r="A39" s="13" t="s">
        <v>9</v>
      </c>
      <c r="B39" s="14"/>
      <c r="C39" s="14" t="s">
        <v>48</v>
      </c>
      <c r="D39" s="14"/>
      <c r="E39" s="14"/>
      <c r="F39" s="14"/>
      <c r="G39" s="14" t="s">
        <v>23</v>
      </c>
      <c r="H39" s="15" t="s">
        <v>24</v>
      </c>
      <c r="I39" s="14" t="s">
        <v>10</v>
      </c>
      <c r="J39" s="16"/>
      <c r="K39" s="17"/>
      <c r="L39" s="31"/>
    </row>
    <row r="40" spans="1:21" ht="15.75" hidden="1" customHeight="1" thickBot="1" x14ac:dyDescent="0.3">
      <c r="A40" s="18"/>
      <c r="B40" s="19"/>
      <c r="C40" s="19"/>
      <c r="D40" s="19"/>
      <c r="E40" s="19"/>
      <c r="F40" s="19"/>
      <c r="G40" s="19"/>
      <c r="H40" s="20"/>
      <c r="I40" s="21"/>
      <c r="J40" s="22"/>
      <c r="K40" s="17"/>
      <c r="L40" s="31"/>
    </row>
    <row r="41" spans="1:21" ht="29.25" customHeight="1" x14ac:dyDescent="0.25">
      <c r="A41" s="23" t="s">
        <v>49</v>
      </c>
      <c r="B41" s="24"/>
      <c r="C41" s="115">
        <f>C43+C44</f>
        <v>241609.47</v>
      </c>
      <c r="D41" s="116"/>
      <c r="E41" s="116"/>
      <c r="F41" s="117"/>
      <c r="G41" s="108">
        <f>G43+G44</f>
        <v>241610</v>
      </c>
      <c r="H41" s="118">
        <f>H43+H44</f>
        <v>-0.52999999999883585</v>
      </c>
      <c r="I41" s="107"/>
      <c r="J41" s="119"/>
    </row>
    <row r="42" spans="1:21" ht="17.25" customHeight="1" x14ac:dyDescent="0.25">
      <c r="A42" s="25" t="s">
        <v>7</v>
      </c>
      <c r="B42" s="26"/>
      <c r="C42" s="19"/>
      <c r="D42" s="19"/>
      <c r="E42" s="19"/>
      <c r="F42" s="19"/>
      <c r="G42" s="108"/>
      <c r="H42" s="118"/>
      <c r="I42" s="107"/>
      <c r="J42" s="119"/>
    </row>
    <row r="43" spans="1:21" ht="27.6" customHeight="1" x14ac:dyDescent="0.25">
      <c r="A43" s="27" t="s">
        <v>50</v>
      </c>
      <c r="B43" s="28"/>
      <c r="C43" s="68">
        <v>120365.41</v>
      </c>
      <c r="D43" s="68"/>
      <c r="E43" s="68"/>
      <c r="F43" s="68"/>
      <c r="G43" s="120">
        <v>120365.38</v>
      </c>
      <c r="H43" s="118">
        <f>C43-G43</f>
        <v>2.9999999998835847E-2</v>
      </c>
      <c r="I43" s="121" t="s">
        <v>128</v>
      </c>
      <c r="J43" s="122"/>
    </row>
    <row r="44" spans="1:21" ht="33" customHeight="1" thickBot="1" x14ac:dyDescent="0.3">
      <c r="A44" s="29" t="s">
        <v>70</v>
      </c>
      <c r="B44" s="30"/>
      <c r="C44" s="69">
        <v>121244.06</v>
      </c>
      <c r="D44" s="69"/>
      <c r="E44" s="69"/>
      <c r="F44" s="69"/>
      <c r="G44" s="123">
        <v>121244.62</v>
      </c>
      <c r="H44" s="124">
        <f>C44-G44</f>
        <v>-0.55999999999767169</v>
      </c>
      <c r="I44" s="121" t="s">
        <v>128</v>
      </c>
      <c r="J44" s="122"/>
    </row>
    <row r="45" spans="1:21" ht="36.75" customHeight="1" x14ac:dyDescent="0.25"/>
    <row r="46" spans="1:21" ht="30.75" customHeight="1" x14ac:dyDescent="0.25">
      <c r="A46" s="41" t="s">
        <v>73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67"/>
    </row>
    <row r="47" spans="1:21" ht="13.5" customHeight="1" x14ac:dyDescent="0.25"/>
    <row r="48" spans="1:21" ht="16.8" customHeight="1" x14ac:dyDescent="0.25">
      <c r="A48" s="70" t="s">
        <v>51</v>
      </c>
      <c r="B48" s="31"/>
      <c r="C48" s="71" t="s">
        <v>114</v>
      </c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</row>
    <row r="49" spans="1:20" ht="46.8" customHeight="1" x14ac:dyDescent="0.25">
      <c r="A49" s="73" t="s">
        <v>71</v>
      </c>
      <c r="B49" s="73"/>
      <c r="C49" s="74" t="s">
        <v>115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</row>
    <row r="50" spans="1:20" ht="19.2" customHeight="1" x14ac:dyDescent="0.25">
      <c r="A50" s="76" t="s">
        <v>52</v>
      </c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44"/>
      <c r="T50" s="44"/>
    </row>
    <row r="51" spans="1:20" ht="14.4" thickBot="1" x14ac:dyDescent="0.3"/>
    <row r="52" spans="1:20" ht="183.75" customHeight="1" x14ac:dyDescent="0.25">
      <c r="A52" s="32" t="s">
        <v>21</v>
      </c>
      <c r="B52" s="33" t="s">
        <v>11</v>
      </c>
      <c r="C52" s="14" t="s">
        <v>53</v>
      </c>
      <c r="D52" s="14"/>
      <c r="E52" s="34"/>
      <c r="F52" s="14" t="s">
        <v>54</v>
      </c>
      <c r="G52" s="14"/>
      <c r="H52" s="33" t="s">
        <v>55</v>
      </c>
      <c r="I52" s="15" t="s">
        <v>24</v>
      </c>
      <c r="J52" s="35"/>
      <c r="K52" s="36" t="s">
        <v>10</v>
      </c>
    </row>
    <row r="53" spans="1:20" ht="43.2" customHeight="1" x14ac:dyDescent="0.25">
      <c r="A53" s="37">
        <v>1</v>
      </c>
      <c r="B53" s="38" t="s">
        <v>12</v>
      </c>
      <c r="C53" s="78"/>
      <c r="D53" s="78"/>
      <c r="E53" s="79"/>
      <c r="F53" s="78"/>
      <c r="G53" s="78"/>
      <c r="H53" s="79"/>
      <c r="I53" s="80">
        <f>F53-H53</f>
        <v>0</v>
      </c>
      <c r="J53" s="80"/>
      <c r="K53" s="81"/>
    </row>
    <row r="54" spans="1:20" ht="109.2" customHeight="1" x14ac:dyDescent="0.25">
      <c r="A54" s="37">
        <v>2</v>
      </c>
      <c r="B54" s="38" t="s">
        <v>56</v>
      </c>
      <c r="C54" s="78" t="s">
        <v>113</v>
      </c>
      <c r="D54" s="78"/>
      <c r="E54" s="79"/>
      <c r="F54" s="78">
        <v>1735513</v>
      </c>
      <c r="G54" s="78"/>
      <c r="H54" s="79">
        <v>1735513</v>
      </c>
      <c r="I54" s="80">
        <f t="shared" ref="I54:I58" si="2">F54-H54</f>
        <v>0</v>
      </c>
      <c r="J54" s="80"/>
      <c r="K54" s="81"/>
    </row>
    <row r="55" spans="1:20" ht="69" customHeight="1" x14ac:dyDescent="0.25">
      <c r="A55" s="37">
        <v>3</v>
      </c>
      <c r="B55" s="38" t="s">
        <v>28</v>
      </c>
      <c r="C55" s="78"/>
      <c r="D55" s="78"/>
      <c r="E55" s="79"/>
      <c r="F55" s="78"/>
      <c r="G55" s="78"/>
      <c r="H55" s="79"/>
      <c r="I55" s="80">
        <f t="shared" si="2"/>
        <v>0</v>
      </c>
      <c r="J55" s="80"/>
      <c r="K55" s="81"/>
    </row>
    <row r="56" spans="1:20" ht="67.8" customHeight="1" x14ac:dyDescent="0.25">
      <c r="A56" s="37">
        <v>4</v>
      </c>
      <c r="B56" s="38" t="s">
        <v>13</v>
      </c>
      <c r="C56" s="78"/>
      <c r="D56" s="78"/>
      <c r="E56" s="79"/>
      <c r="F56" s="78"/>
      <c r="G56" s="78"/>
      <c r="H56" s="79"/>
      <c r="I56" s="80">
        <f t="shared" si="2"/>
        <v>0</v>
      </c>
      <c r="J56" s="80"/>
      <c r="K56" s="81"/>
      <c r="M56" s="95"/>
      <c r="N56" s="95"/>
    </row>
    <row r="57" spans="1:20" ht="14.4" customHeight="1" x14ac:dyDescent="0.25">
      <c r="A57" s="37">
        <v>5</v>
      </c>
      <c r="B57" s="38" t="s">
        <v>14</v>
      </c>
      <c r="C57" s="78"/>
      <c r="D57" s="78"/>
      <c r="E57" s="79"/>
      <c r="F57" s="78"/>
      <c r="G57" s="78"/>
      <c r="H57" s="79"/>
      <c r="I57" s="80">
        <f t="shared" si="2"/>
        <v>0</v>
      </c>
      <c r="J57" s="80"/>
      <c r="K57" s="81"/>
    </row>
    <row r="58" spans="1:20" ht="20.25" customHeight="1" x14ac:dyDescent="0.25">
      <c r="A58" s="37">
        <v>6</v>
      </c>
      <c r="B58" s="38" t="s">
        <v>15</v>
      </c>
      <c r="C58" s="78"/>
      <c r="D58" s="78"/>
      <c r="E58" s="79"/>
      <c r="F58" s="78"/>
      <c r="G58" s="78"/>
      <c r="H58" s="79"/>
      <c r="I58" s="80">
        <f t="shared" si="2"/>
        <v>0</v>
      </c>
      <c r="J58" s="80"/>
      <c r="K58" s="81"/>
    </row>
    <row r="59" spans="1:20" ht="25.5" customHeight="1" thickBot="1" x14ac:dyDescent="0.3">
      <c r="A59" s="82"/>
      <c r="B59" s="39" t="s">
        <v>16</v>
      </c>
      <c r="C59" s="83"/>
      <c r="D59" s="83"/>
      <c r="E59" s="83"/>
      <c r="F59" s="84">
        <f>SUM(F53:F58)</f>
        <v>1735513</v>
      </c>
      <c r="G59" s="85"/>
      <c r="H59" s="86">
        <f>SUM(H53:H58)</f>
        <v>1735513</v>
      </c>
      <c r="I59" s="87">
        <f>SUM(I53:J58)</f>
        <v>0</v>
      </c>
      <c r="J59" s="88"/>
      <c r="K59" s="89"/>
    </row>
    <row r="61" spans="1:20" ht="6.75" customHeight="1" x14ac:dyDescent="0.25">
      <c r="A61" s="41" t="s">
        <v>57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</row>
    <row r="62" spans="1:20" ht="17.25" customHeight="1" x14ac:dyDescent="0.2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</row>
    <row r="63" spans="1:20" ht="10.5" customHeight="1" x14ac:dyDescent="0.2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</row>
    <row r="64" spans="1:20" ht="10.5" customHeight="1" x14ac:dyDescent="0.2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</row>
    <row r="65" spans="1:20" x14ac:dyDescent="0.25">
      <c r="A65" s="41" t="s">
        <v>58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</row>
    <row r="66" spans="1:20" ht="19.5" customHeight="1" x14ac:dyDescent="0.25">
      <c r="A66" s="90" t="s">
        <v>66</v>
      </c>
      <c r="B66" s="90"/>
      <c r="C66" s="90"/>
      <c r="D66" s="90"/>
      <c r="E66" s="90"/>
      <c r="F66" s="90"/>
      <c r="G66" s="72" t="s">
        <v>122</v>
      </c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</row>
    <row r="67" spans="1:20" ht="20.399999999999999" customHeight="1" x14ac:dyDescent="0.25">
      <c r="A67" s="76" t="s">
        <v>59</v>
      </c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91" t="s">
        <v>61</v>
      </c>
      <c r="M67" s="91"/>
      <c r="N67" s="91"/>
      <c r="O67" s="91"/>
      <c r="P67" s="91"/>
      <c r="Q67" s="91"/>
      <c r="R67" s="91"/>
      <c r="S67" s="91"/>
      <c r="T67" s="91"/>
    </row>
    <row r="69" spans="1:20" x14ac:dyDescent="0.25">
      <c r="A69" s="92" t="s">
        <v>17</v>
      </c>
    </row>
    <row r="70" spans="1:20" x14ac:dyDescent="0.25">
      <c r="A70" s="90" t="s">
        <v>60</v>
      </c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3" t="s">
        <v>133</v>
      </c>
      <c r="R70" s="93"/>
      <c r="S70" s="93"/>
      <c r="T70" s="93"/>
    </row>
    <row r="71" spans="1:20" ht="15.6" x14ac:dyDescent="0.3">
      <c r="A71" s="90" t="s">
        <v>32</v>
      </c>
      <c r="B71" s="90"/>
      <c r="C71" s="90"/>
      <c r="D71" s="94" t="s">
        <v>135</v>
      </c>
      <c r="E71" s="94"/>
      <c r="F71" s="94"/>
      <c r="G71" s="94"/>
      <c r="H71" s="95"/>
      <c r="I71" s="95"/>
      <c r="J71" s="95"/>
      <c r="K71" s="95"/>
      <c r="L71" s="95"/>
      <c r="M71" s="95"/>
      <c r="N71" s="95"/>
      <c r="O71" s="95"/>
    </row>
    <row r="73" spans="1:20" x14ac:dyDescent="0.25">
      <c r="A73" s="96" t="s">
        <v>18</v>
      </c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</row>
    <row r="75" spans="1:20" ht="15.75" customHeight="1" x14ac:dyDescent="0.25">
      <c r="A75" s="75" t="s">
        <v>139</v>
      </c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</row>
    <row r="76" spans="1:20" x14ac:dyDescent="0.25">
      <c r="C76" s="97" t="s">
        <v>26</v>
      </c>
      <c r="D76" s="127" t="s">
        <v>140</v>
      </c>
      <c r="G76" s="99" t="s">
        <v>25</v>
      </c>
      <c r="H76" s="99"/>
      <c r="I76" s="95"/>
      <c r="J76" s="95"/>
    </row>
    <row r="78" spans="1:20" x14ac:dyDescent="0.25">
      <c r="A78" s="75" t="s">
        <v>141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</row>
    <row r="79" spans="1:20" x14ac:dyDescent="0.25">
      <c r="C79" s="97" t="s">
        <v>26</v>
      </c>
      <c r="D79" s="127" t="s">
        <v>140</v>
      </c>
      <c r="G79" s="99" t="s">
        <v>25</v>
      </c>
      <c r="H79" s="99"/>
      <c r="I79" s="95"/>
      <c r="J79" s="95"/>
    </row>
    <row r="81" spans="1:20" x14ac:dyDescent="0.25">
      <c r="A81" s="100" t="s">
        <v>19</v>
      </c>
    </row>
    <row r="82" spans="1:20" x14ac:dyDescent="0.25">
      <c r="G82" s="98"/>
    </row>
    <row r="83" spans="1:20" x14ac:dyDescent="0.25">
      <c r="A83" s="92" t="s">
        <v>20</v>
      </c>
      <c r="B83" s="125">
        <v>45666</v>
      </c>
      <c r="C83" s="126"/>
    </row>
    <row r="85" spans="1:20" x14ac:dyDescent="0.25">
      <c r="A85" s="101" t="s">
        <v>142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</row>
    <row r="86" spans="1:20" x14ac:dyDescent="0.25">
      <c r="C86" s="97" t="s">
        <v>26</v>
      </c>
      <c r="D86" s="127" t="s">
        <v>140</v>
      </c>
      <c r="G86" s="102" t="s">
        <v>25</v>
      </c>
      <c r="H86" s="102"/>
      <c r="I86" s="95"/>
      <c r="J86" s="102" t="s">
        <v>27</v>
      </c>
      <c r="K86" s="102"/>
      <c r="L86" s="95"/>
      <c r="M86" s="95"/>
      <c r="N86" s="95"/>
    </row>
    <row r="88" spans="1:20" x14ac:dyDescent="0.25">
      <c r="A88" s="103" t="s">
        <v>30</v>
      </c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</row>
    <row r="89" spans="1:20" x14ac:dyDescent="0.25">
      <c r="A89" s="90" t="s">
        <v>65</v>
      </c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</row>
    <row r="90" spans="1:20" s="97" customFormat="1" ht="24.6" customHeight="1" x14ac:dyDescent="0.3">
      <c r="A90" s="41" t="s">
        <v>64</v>
      </c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</row>
    <row r="98" spans="6:6" x14ac:dyDescent="0.25">
      <c r="F98" s="92" t="s">
        <v>26</v>
      </c>
    </row>
  </sheetData>
  <sheetProtection formatRows="0" insertRows="0"/>
  <mergeCells count="113">
    <mergeCell ref="P1:T7"/>
    <mergeCell ref="A9:T11"/>
    <mergeCell ref="A13:C13"/>
    <mergeCell ref="D13:G13"/>
    <mergeCell ref="A14:G14"/>
    <mergeCell ref="H14:T14"/>
    <mergeCell ref="P21:S21"/>
    <mergeCell ref="T21:T22"/>
    <mergeCell ref="A25:T26"/>
    <mergeCell ref="A16:C16"/>
    <mergeCell ref="A17:T17"/>
    <mergeCell ref="A18:A22"/>
    <mergeCell ref="B18:B22"/>
    <mergeCell ref="C18:H20"/>
    <mergeCell ref="I18:M20"/>
    <mergeCell ref="N18:N22"/>
    <mergeCell ref="O18:S20"/>
    <mergeCell ref="T18:T20"/>
    <mergeCell ref="C21:C22"/>
    <mergeCell ref="A28:B28"/>
    <mergeCell ref="C28:D28"/>
    <mergeCell ref="G28:H28"/>
    <mergeCell ref="A29:B29"/>
    <mergeCell ref="C29:D29"/>
    <mergeCell ref="G29:H29"/>
    <mergeCell ref="D21:H21"/>
    <mergeCell ref="J21:M21"/>
    <mergeCell ref="O21:O22"/>
    <mergeCell ref="A32:B32"/>
    <mergeCell ref="C32:D32"/>
    <mergeCell ref="G32:H32"/>
    <mergeCell ref="A33:B33"/>
    <mergeCell ref="C33:D33"/>
    <mergeCell ref="G33:H33"/>
    <mergeCell ref="A30:B30"/>
    <mergeCell ref="C30:D30"/>
    <mergeCell ref="G30:H30"/>
    <mergeCell ref="A31:B31"/>
    <mergeCell ref="C31:D31"/>
    <mergeCell ref="G31:H31"/>
    <mergeCell ref="A34:B34"/>
    <mergeCell ref="C34:D34"/>
    <mergeCell ref="G34:H34"/>
    <mergeCell ref="A36:C36"/>
    <mergeCell ref="A37:T38"/>
    <mergeCell ref="A39:B40"/>
    <mergeCell ref="C39:F40"/>
    <mergeCell ref="G39:G40"/>
    <mergeCell ref="H39:H40"/>
    <mergeCell ref="I39:J39"/>
    <mergeCell ref="A43:B43"/>
    <mergeCell ref="C43:F43"/>
    <mergeCell ref="I43:J43"/>
    <mergeCell ref="A44:B44"/>
    <mergeCell ref="C44:F44"/>
    <mergeCell ref="I44:J44"/>
    <mergeCell ref="K39:K40"/>
    <mergeCell ref="A41:B41"/>
    <mergeCell ref="C41:F41"/>
    <mergeCell ref="I41:J41"/>
    <mergeCell ref="A42:B42"/>
    <mergeCell ref="C42:F42"/>
    <mergeCell ref="I42:J42"/>
    <mergeCell ref="C53:D53"/>
    <mergeCell ref="F53:G53"/>
    <mergeCell ref="I53:J53"/>
    <mergeCell ref="C54:D54"/>
    <mergeCell ref="F54:G54"/>
    <mergeCell ref="I54:J54"/>
    <mergeCell ref="A46:T46"/>
    <mergeCell ref="C48:T48"/>
    <mergeCell ref="A49:B49"/>
    <mergeCell ref="C49:T49"/>
    <mergeCell ref="A50:R50"/>
    <mergeCell ref="C52:D52"/>
    <mergeCell ref="F52:G52"/>
    <mergeCell ref="I52:J52"/>
    <mergeCell ref="C57:D57"/>
    <mergeCell ref="F57:G57"/>
    <mergeCell ref="I57:J57"/>
    <mergeCell ref="C58:D58"/>
    <mergeCell ref="F58:G58"/>
    <mergeCell ref="I58:J58"/>
    <mergeCell ref="C55:D55"/>
    <mergeCell ref="F55:G55"/>
    <mergeCell ref="I55:J55"/>
    <mergeCell ref="C56:D56"/>
    <mergeCell ref="F56:G56"/>
    <mergeCell ref="I56:J56"/>
    <mergeCell ref="A67:K67"/>
    <mergeCell ref="L67:T67"/>
    <mergeCell ref="A70:P70"/>
    <mergeCell ref="Q70:T70"/>
    <mergeCell ref="A71:C71"/>
    <mergeCell ref="C59:E59"/>
    <mergeCell ref="F59:G59"/>
    <mergeCell ref="I59:J59"/>
    <mergeCell ref="A61:T64"/>
    <mergeCell ref="A65:T65"/>
    <mergeCell ref="A66:F66"/>
    <mergeCell ref="G66:T66"/>
    <mergeCell ref="A85:T85"/>
    <mergeCell ref="G86:H86"/>
    <mergeCell ref="J86:K86"/>
    <mergeCell ref="A88:T88"/>
    <mergeCell ref="A89:T89"/>
    <mergeCell ref="A90:T90"/>
    <mergeCell ref="A73:T73"/>
    <mergeCell ref="A75:T75"/>
    <mergeCell ref="G76:H76"/>
    <mergeCell ref="A78:T78"/>
    <mergeCell ref="G79:H79"/>
    <mergeCell ref="B83:C83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"/>
  <sheetViews>
    <sheetView zoomScale="80" zoomScaleNormal="80" workbookViewId="0">
      <selection activeCell="D86" sqref="D86"/>
    </sheetView>
  </sheetViews>
  <sheetFormatPr defaultRowHeight="13.8" x14ac:dyDescent="0.25"/>
  <cols>
    <col min="1" max="1" width="10.109375" style="92" customWidth="1"/>
    <col min="2" max="2" width="22" style="92" customWidth="1"/>
    <col min="3" max="3" width="9.88671875" style="92" customWidth="1"/>
    <col min="4" max="4" width="11.6640625" style="92" customWidth="1"/>
    <col min="5" max="5" width="12" style="92" hidden="1" customWidth="1"/>
    <col min="6" max="6" width="16" style="92" customWidth="1"/>
    <col min="7" max="7" width="15.109375" style="92" customWidth="1"/>
    <col min="8" max="8" width="13.109375" style="92" customWidth="1"/>
    <col min="9" max="9" width="9.88671875" style="92" customWidth="1"/>
    <col min="10" max="10" width="11.33203125" style="92" customWidth="1"/>
    <col min="11" max="11" width="12.88671875" style="92" customWidth="1"/>
    <col min="12" max="12" width="11.33203125" style="92" customWidth="1"/>
    <col min="13" max="13" width="9.88671875" style="92" customWidth="1"/>
    <col min="14" max="14" width="13.33203125" style="92" customWidth="1"/>
    <col min="15" max="15" width="9.5546875" style="92" bestFit="1" customWidth="1"/>
    <col min="16" max="16" width="9.88671875" style="92" customWidth="1"/>
    <col min="17" max="17" width="10" style="92" customWidth="1"/>
    <col min="18" max="18" width="11" style="92" customWidth="1"/>
    <col min="19" max="19" width="10.44140625" style="92" customWidth="1"/>
    <col min="20" max="20" width="10.109375" style="92" customWidth="1"/>
    <col min="21" max="16384" width="8.88671875" style="92"/>
  </cols>
  <sheetData>
    <row r="1" spans="1:20" ht="15" customHeight="1" x14ac:dyDescent="0.25">
      <c r="P1" s="104" t="s">
        <v>33</v>
      </c>
      <c r="Q1" s="104"/>
      <c r="R1" s="104"/>
      <c r="S1" s="104"/>
      <c r="T1" s="104"/>
    </row>
    <row r="2" spans="1:20" x14ac:dyDescent="0.25">
      <c r="P2" s="104"/>
      <c r="Q2" s="104"/>
      <c r="R2" s="104"/>
      <c r="S2" s="104"/>
      <c r="T2" s="104"/>
    </row>
    <row r="3" spans="1:20" x14ac:dyDescent="0.25">
      <c r="P3" s="104"/>
      <c r="Q3" s="104"/>
      <c r="R3" s="104"/>
      <c r="S3" s="104"/>
      <c r="T3" s="104"/>
    </row>
    <row r="4" spans="1:20" x14ac:dyDescent="0.25">
      <c r="P4" s="104"/>
      <c r="Q4" s="104"/>
      <c r="R4" s="104"/>
      <c r="S4" s="104"/>
      <c r="T4" s="104"/>
    </row>
    <row r="5" spans="1:20" x14ac:dyDescent="0.25">
      <c r="P5" s="104"/>
      <c r="Q5" s="104"/>
      <c r="R5" s="104"/>
      <c r="S5" s="104"/>
      <c r="T5" s="104"/>
    </row>
    <row r="6" spans="1:20" x14ac:dyDescent="0.25">
      <c r="P6" s="104"/>
      <c r="Q6" s="104"/>
      <c r="R6" s="104"/>
      <c r="S6" s="104"/>
      <c r="T6" s="104"/>
    </row>
    <row r="7" spans="1:20" x14ac:dyDescent="0.25">
      <c r="P7" s="104"/>
      <c r="Q7" s="104"/>
      <c r="R7" s="104"/>
      <c r="S7" s="104"/>
      <c r="T7" s="104"/>
    </row>
    <row r="8" spans="1:20" ht="15.75" customHeight="1" x14ac:dyDescent="0.25"/>
    <row r="9" spans="1:20" ht="15" customHeight="1" x14ac:dyDescent="0.25">
      <c r="A9" s="40" t="s">
        <v>34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15.7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16.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8.75" customHeight="1" x14ac:dyDescent="0.25"/>
    <row r="13" spans="1:20" ht="19.5" customHeight="1" x14ac:dyDescent="0.25">
      <c r="A13" s="41" t="s">
        <v>31</v>
      </c>
      <c r="B13" s="41"/>
      <c r="C13" s="41"/>
      <c r="D13" s="42">
        <v>45658</v>
      </c>
      <c r="E13" s="43"/>
      <c r="F13" s="43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19.5" customHeight="1" x14ac:dyDescent="0.25">
      <c r="A14" s="41" t="s">
        <v>35</v>
      </c>
      <c r="B14" s="41"/>
      <c r="C14" s="41"/>
      <c r="D14" s="41"/>
      <c r="E14" s="41"/>
      <c r="F14" s="41"/>
      <c r="G14" s="41"/>
      <c r="H14" s="43" t="s">
        <v>75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13.5" customHeight="1" x14ac:dyDescent="0.25">
      <c r="H15" s="98"/>
    </row>
    <row r="16" spans="1:20" ht="26.25" customHeight="1" x14ac:dyDescent="0.25">
      <c r="A16" s="45" t="s">
        <v>0</v>
      </c>
      <c r="B16" s="45"/>
      <c r="C16" s="45"/>
    </row>
    <row r="17" spans="1:20" ht="65.25" customHeight="1" thickBot="1" x14ac:dyDescent="0.3">
      <c r="A17" s="41" t="s">
        <v>62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15" customHeight="1" x14ac:dyDescent="0.25">
      <c r="A18" s="46" t="s">
        <v>74</v>
      </c>
      <c r="B18" s="8" t="s">
        <v>36</v>
      </c>
      <c r="C18" s="47" t="s">
        <v>37</v>
      </c>
      <c r="D18" s="48"/>
      <c r="E18" s="48"/>
      <c r="F18" s="48"/>
      <c r="G18" s="48"/>
      <c r="H18" s="49"/>
      <c r="I18" s="8" t="s">
        <v>38</v>
      </c>
      <c r="J18" s="8"/>
      <c r="K18" s="8"/>
      <c r="L18" s="8"/>
      <c r="M18" s="8"/>
      <c r="N18" s="8" t="s">
        <v>40</v>
      </c>
      <c r="O18" s="8" t="s">
        <v>41</v>
      </c>
      <c r="P18" s="8"/>
      <c r="Q18" s="8"/>
      <c r="R18" s="8"/>
      <c r="S18" s="8"/>
      <c r="T18" s="50" t="s">
        <v>1</v>
      </c>
    </row>
    <row r="19" spans="1:20" ht="16.5" customHeight="1" x14ac:dyDescent="0.25">
      <c r="A19" s="51"/>
      <c r="B19" s="12"/>
      <c r="C19" s="52"/>
      <c r="D19" s="53"/>
      <c r="E19" s="53"/>
      <c r="F19" s="53"/>
      <c r="G19" s="53"/>
      <c r="H19" s="54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55"/>
    </row>
    <row r="20" spans="1:20" ht="42" customHeight="1" x14ac:dyDescent="0.25">
      <c r="A20" s="51"/>
      <c r="B20" s="12"/>
      <c r="C20" s="56"/>
      <c r="D20" s="57"/>
      <c r="E20" s="57"/>
      <c r="F20" s="57"/>
      <c r="G20" s="57"/>
      <c r="H20" s="58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55"/>
    </row>
    <row r="21" spans="1:20" x14ac:dyDescent="0.25">
      <c r="A21" s="51"/>
      <c r="B21" s="12"/>
      <c r="C21" s="12" t="s">
        <v>2</v>
      </c>
      <c r="D21" s="59" t="s">
        <v>3</v>
      </c>
      <c r="E21" s="59"/>
      <c r="F21" s="59"/>
      <c r="G21" s="59"/>
      <c r="H21" s="59"/>
      <c r="I21" s="60"/>
      <c r="J21" s="59" t="s">
        <v>3</v>
      </c>
      <c r="K21" s="59"/>
      <c r="L21" s="59"/>
      <c r="M21" s="59"/>
      <c r="N21" s="12"/>
      <c r="O21" s="12" t="s">
        <v>2</v>
      </c>
      <c r="P21" s="12" t="s">
        <v>3</v>
      </c>
      <c r="Q21" s="12"/>
      <c r="R21" s="12"/>
      <c r="S21" s="12"/>
      <c r="T21" s="55"/>
    </row>
    <row r="22" spans="1:20" ht="232.2" customHeight="1" x14ac:dyDescent="0.25">
      <c r="A22" s="51"/>
      <c r="B22" s="12"/>
      <c r="C22" s="12"/>
      <c r="D22" s="61" t="s">
        <v>4</v>
      </c>
      <c r="E22" s="61" t="s">
        <v>5</v>
      </c>
      <c r="F22" s="61" t="s">
        <v>5</v>
      </c>
      <c r="G22" s="61" t="s">
        <v>67</v>
      </c>
      <c r="H22" s="61" t="s">
        <v>68</v>
      </c>
      <c r="I22" s="61" t="s">
        <v>2</v>
      </c>
      <c r="J22" s="61" t="s">
        <v>4</v>
      </c>
      <c r="K22" s="61" t="s">
        <v>5</v>
      </c>
      <c r="L22" s="61" t="s">
        <v>39</v>
      </c>
      <c r="M22" s="61" t="s">
        <v>68</v>
      </c>
      <c r="N22" s="12"/>
      <c r="O22" s="12"/>
      <c r="P22" s="61" t="s">
        <v>4</v>
      </c>
      <c r="Q22" s="61" t="s">
        <v>5</v>
      </c>
      <c r="R22" s="61" t="s">
        <v>39</v>
      </c>
      <c r="S22" s="61" t="s">
        <v>68</v>
      </c>
      <c r="T22" s="55"/>
    </row>
    <row r="23" spans="1:20" ht="72" customHeight="1" thickBot="1" x14ac:dyDescent="0.3">
      <c r="A23" s="62" t="s">
        <v>116</v>
      </c>
      <c r="B23" s="105" t="s">
        <v>117</v>
      </c>
      <c r="C23" s="63">
        <f>D23+F23+G23+H23</f>
        <v>184214</v>
      </c>
      <c r="D23" s="64">
        <v>127043</v>
      </c>
      <c r="E23" s="64"/>
      <c r="F23" s="64">
        <v>19057</v>
      </c>
      <c r="G23" s="64">
        <v>19057</v>
      </c>
      <c r="H23" s="64">
        <v>19057</v>
      </c>
      <c r="I23" s="63">
        <f>J23+K23+L23+M23</f>
        <v>184214</v>
      </c>
      <c r="J23" s="64">
        <v>127043</v>
      </c>
      <c r="K23" s="64">
        <v>19057</v>
      </c>
      <c r="L23" s="64">
        <v>19057</v>
      </c>
      <c r="M23" s="64">
        <v>19057</v>
      </c>
      <c r="N23" s="64">
        <v>183292.93</v>
      </c>
      <c r="O23" s="63">
        <f>P23+Q23+R23+S23</f>
        <v>183292.93000000002</v>
      </c>
      <c r="P23" s="64">
        <v>126408.88</v>
      </c>
      <c r="Q23" s="64">
        <v>18961.349999999999</v>
      </c>
      <c r="R23" s="64">
        <v>18961.349999999999</v>
      </c>
      <c r="S23" s="64">
        <v>18961.349999999999</v>
      </c>
      <c r="T23" s="66"/>
    </row>
    <row r="24" spans="1:20" ht="14.25" customHeight="1" x14ac:dyDescent="0.25"/>
    <row r="25" spans="1:20" ht="15.75" customHeight="1" x14ac:dyDescent="0.25">
      <c r="A25" s="41" t="s">
        <v>63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15.75" customHeight="1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13.5" customHeight="1" thickBot="1" x14ac:dyDescent="0.3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1:20" ht="65.25" customHeight="1" x14ac:dyDescent="0.25">
      <c r="A28" s="9" t="s">
        <v>42</v>
      </c>
      <c r="B28" s="8"/>
      <c r="C28" s="8" t="s">
        <v>43</v>
      </c>
      <c r="D28" s="8"/>
      <c r="E28" s="1"/>
      <c r="F28" s="1" t="s">
        <v>44</v>
      </c>
      <c r="G28" s="8" t="s">
        <v>45</v>
      </c>
      <c r="H28" s="8"/>
      <c r="I28" s="106" t="s">
        <v>29</v>
      </c>
    </row>
    <row r="29" spans="1:20" ht="15.75" customHeight="1" x14ac:dyDescent="0.25">
      <c r="A29" s="4" t="s">
        <v>6</v>
      </c>
      <c r="B29" s="5"/>
      <c r="C29" s="107">
        <f>C31+C32+C33+C34</f>
        <v>184214</v>
      </c>
      <c r="D29" s="107"/>
      <c r="E29" s="108"/>
      <c r="F29" s="109">
        <f>F31+F32+F33+F34</f>
        <v>99.999899999999997</v>
      </c>
      <c r="G29" s="10">
        <v>183292.93</v>
      </c>
      <c r="H29" s="10"/>
      <c r="I29" s="108"/>
    </row>
    <row r="30" spans="1:20" ht="15" customHeight="1" x14ac:dyDescent="0.25">
      <c r="A30" s="6" t="s">
        <v>7</v>
      </c>
      <c r="B30" s="7"/>
      <c r="C30" s="110"/>
      <c r="D30" s="110"/>
      <c r="E30" s="111"/>
      <c r="F30" s="111"/>
      <c r="G30" s="11"/>
      <c r="H30" s="11"/>
      <c r="I30" s="111"/>
    </row>
    <row r="31" spans="1:20" ht="30" customHeight="1" x14ac:dyDescent="0.25">
      <c r="A31" s="4" t="s">
        <v>46</v>
      </c>
      <c r="B31" s="5"/>
      <c r="C31" s="112">
        <v>127043</v>
      </c>
      <c r="D31" s="112"/>
      <c r="E31" s="108"/>
      <c r="F31" s="108">
        <f>ROUND((C31/C$29*100),4)</f>
        <v>68.9649</v>
      </c>
      <c r="G31" s="12">
        <f>ROUND((G$29*F31/100),2)+1.09</f>
        <v>126408.87999999999</v>
      </c>
      <c r="H31" s="12"/>
      <c r="I31" s="108">
        <f>C31-G31</f>
        <v>634.1200000000099</v>
      </c>
    </row>
    <row r="32" spans="1:20" ht="45.75" customHeight="1" x14ac:dyDescent="0.25">
      <c r="A32" s="4" t="s">
        <v>8</v>
      </c>
      <c r="B32" s="5"/>
      <c r="C32" s="112">
        <v>19057</v>
      </c>
      <c r="D32" s="112"/>
      <c r="E32" s="108"/>
      <c r="F32" s="108">
        <f t="shared" ref="F32:F34" si="0">ROUND((C32/C$29*100),4)</f>
        <v>10.345000000000001</v>
      </c>
      <c r="G32" s="12">
        <f>ROUND((G$29*F32/100),2)-0.3</f>
        <v>18961.350000000002</v>
      </c>
      <c r="H32" s="12"/>
      <c r="I32" s="108">
        <f t="shared" ref="I32:I34" si="1">C32-G32</f>
        <v>95.649999999997817</v>
      </c>
    </row>
    <row r="33" spans="1:21" ht="46.5" customHeight="1" x14ac:dyDescent="0.25">
      <c r="A33" s="4" t="s">
        <v>47</v>
      </c>
      <c r="B33" s="5"/>
      <c r="C33" s="112">
        <v>19057</v>
      </c>
      <c r="D33" s="112"/>
      <c r="E33" s="108"/>
      <c r="F33" s="108">
        <f t="shared" si="0"/>
        <v>10.345000000000001</v>
      </c>
      <c r="G33" s="12">
        <f>ROUND((G$29*F33/100),2)-0.3</f>
        <v>18961.350000000002</v>
      </c>
      <c r="H33" s="12"/>
      <c r="I33" s="108">
        <f t="shared" si="1"/>
        <v>95.649999999997817</v>
      </c>
    </row>
    <row r="34" spans="1:21" ht="105.75" customHeight="1" thickBot="1" x14ac:dyDescent="0.3">
      <c r="A34" s="2" t="s">
        <v>69</v>
      </c>
      <c r="B34" s="3"/>
      <c r="C34" s="113">
        <v>19057</v>
      </c>
      <c r="D34" s="113"/>
      <c r="E34" s="114"/>
      <c r="F34" s="108">
        <f t="shared" si="0"/>
        <v>10.345000000000001</v>
      </c>
      <c r="G34" s="12">
        <f>ROUND((G$29*F34/100),2)-0.3</f>
        <v>18961.350000000002</v>
      </c>
      <c r="H34" s="12"/>
      <c r="I34" s="108">
        <f t="shared" si="1"/>
        <v>95.649999999997817</v>
      </c>
    </row>
    <row r="35" spans="1:21" ht="12.75" customHeight="1" x14ac:dyDescent="0.25"/>
    <row r="36" spans="1:21" ht="15.75" customHeight="1" x14ac:dyDescent="0.25">
      <c r="A36" s="45" t="s">
        <v>22</v>
      </c>
      <c r="B36" s="45"/>
      <c r="C36" s="45"/>
    </row>
    <row r="37" spans="1:21" ht="12.75" customHeight="1" x14ac:dyDescent="0.25">
      <c r="A37" s="41" t="s">
        <v>72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1" ht="20.25" customHeight="1" thickBot="1" x14ac:dyDescent="0.3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1" ht="128.25" customHeight="1" x14ac:dyDescent="0.25">
      <c r="A39" s="13" t="s">
        <v>9</v>
      </c>
      <c r="B39" s="14"/>
      <c r="C39" s="14" t="s">
        <v>48</v>
      </c>
      <c r="D39" s="14"/>
      <c r="E39" s="14"/>
      <c r="F39" s="14"/>
      <c r="G39" s="14" t="s">
        <v>23</v>
      </c>
      <c r="H39" s="15" t="s">
        <v>24</v>
      </c>
      <c r="I39" s="14" t="s">
        <v>10</v>
      </c>
      <c r="J39" s="16"/>
      <c r="K39" s="17"/>
      <c r="L39" s="31"/>
    </row>
    <row r="40" spans="1:21" ht="15.75" hidden="1" customHeight="1" thickBot="1" x14ac:dyDescent="0.3">
      <c r="A40" s="18"/>
      <c r="B40" s="19"/>
      <c r="C40" s="19"/>
      <c r="D40" s="19"/>
      <c r="E40" s="19"/>
      <c r="F40" s="19"/>
      <c r="G40" s="19"/>
      <c r="H40" s="20"/>
      <c r="I40" s="21"/>
      <c r="J40" s="22"/>
      <c r="K40" s="17"/>
      <c r="L40" s="31"/>
    </row>
    <row r="41" spans="1:21" ht="29.25" customHeight="1" x14ac:dyDescent="0.25">
      <c r="A41" s="23" t="s">
        <v>49</v>
      </c>
      <c r="B41" s="24"/>
      <c r="C41" s="115">
        <f>C43+C44</f>
        <v>28001.48</v>
      </c>
      <c r="D41" s="116"/>
      <c r="E41" s="116"/>
      <c r="F41" s="117"/>
      <c r="G41" s="108">
        <f>G43+G44</f>
        <v>28001.48</v>
      </c>
      <c r="H41" s="118">
        <f>H43+H44</f>
        <v>0</v>
      </c>
      <c r="I41" s="107"/>
      <c r="J41" s="119"/>
    </row>
    <row r="42" spans="1:21" ht="17.25" customHeight="1" x14ac:dyDescent="0.25">
      <c r="A42" s="25" t="s">
        <v>7</v>
      </c>
      <c r="B42" s="26"/>
      <c r="C42" s="19"/>
      <c r="D42" s="19"/>
      <c r="E42" s="19"/>
      <c r="F42" s="19"/>
      <c r="G42" s="108"/>
      <c r="H42" s="118"/>
      <c r="I42" s="107"/>
      <c r="J42" s="119"/>
    </row>
    <row r="43" spans="1:21" ht="19.5" customHeight="1" x14ac:dyDescent="0.25">
      <c r="A43" s="27" t="s">
        <v>50</v>
      </c>
      <c r="B43" s="28"/>
      <c r="C43" s="68">
        <v>14000.77</v>
      </c>
      <c r="D43" s="68"/>
      <c r="E43" s="68"/>
      <c r="F43" s="68"/>
      <c r="G43" s="120">
        <v>14000.77</v>
      </c>
      <c r="H43" s="118">
        <f>C43-G43</f>
        <v>0</v>
      </c>
      <c r="I43" s="112"/>
      <c r="J43" s="130"/>
    </row>
    <row r="44" spans="1:21" ht="33" customHeight="1" thickBot="1" x14ac:dyDescent="0.3">
      <c r="A44" s="29" t="s">
        <v>70</v>
      </c>
      <c r="B44" s="30"/>
      <c r="C44" s="69">
        <v>14000.71</v>
      </c>
      <c r="D44" s="69"/>
      <c r="E44" s="69"/>
      <c r="F44" s="69"/>
      <c r="G44" s="123">
        <v>14000.71</v>
      </c>
      <c r="H44" s="124">
        <f>C44-G44</f>
        <v>0</v>
      </c>
      <c r="I44" s="113"/>
      <c r="J44" s="131"/>
    </row>
    <row r="45" spans="1:21" ht="36.75" customHeight="1" x14ac:dyDescent="0.25"/>
    <row r="46" spans="1:21" ht="30.75" customHeight="1" x14ac:dyDescent="0.25">
      <c r="A46" s="41" t="s">
        <v>73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67"/>
    </row>
    <row r="47" spans="1:21" ht="13.5" customHeight="1" x14ac:dyDescent="0.25"/>
    <row r="48" spans="1:21" ht="16.8" customHeight="1" x14ac:dyDescent="0.25">
      <c r="A48" s="70" t="s">
        <v>51</v>
      </c>
      <c r="B48" s="31"/>
      <c r="C48" s="71" t="s">
        <v>119</v>
      </c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</row>
    <row r="49" spans="1:20" ht="46.8" customHeight="1" x14ac:dyDescent="0.25">
      <c r="A49" s="73" t="s">
        <v>71</v>
      </c>
      <c r="B49" s="73"/>
      <c r="C49" s="74" t="s">
        <v>120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</row>
    <row r="50" spans="1:20" ht="19.2" customHeight="1" x14ac:dyDescent="0.25">
      <c r="A50" s="76" t="s">
        <v>52</v>
      </c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44"/>
      <c r="T50" s="44"/>
    </row>
    <row r="51" spans="1:20" ht="14.4" thickBot="1" x14ac:dyDescent="0.3"/>
    <row r="52" spans="1:20" ht="183.75" customHeight="1" x14ac:dyDescent="0.25">
      <c r="A52" s="32" t="s">
        <v>21</v>
      </c>
      <c r="B52" s="33" t="s">
        <v>11</v>
      </c>
      <c r="C52" s="14" t="s">
        <v>53</v>
      </c>
      <c r="D52" s="14"/>
      <c r="E52" s="34"/>
      <c r="F52" s="14" t="s">
        <v>54</v>
      </c>
      <c r="G52" s="14"/>
      <c r="H52" s="33" t="s">
        <v>55</v>
      </c>
      <c r="I52" s="15" t="s">
        <v>24</v>
      </c>
      <c r="J52" s="35"/>
      <c r="K52" s="36" t="s">
        <v>10</v>
      </c>
    </row>
    <row r="53" spans="1:20" ht="43.2" customHeight="1" x14ac:dyDescent="0.25">
      <c r="A53" s="37">
        <v>1</v>
      </c>
      <c r="B53" s="38" t="s">
        <v>12</v>
      </c>
      <c r="C53" s="78"/>
      <c r="D53" s="78"/>
      <c r="E53" s="79"/>
      <c r="F53" s="78"/>
      <c r="G53" s="78"/>
      <c r="H53" s="79"/>
      <c r="I53" s="80">
        <f>F53-H53</f>
        <v>0</v>
      </c>
      <c r="J53" s="80"/>
      <c r="K53" s="81"/>
    </row>
    <row r="54" spans="1:20" ht="67.2" customHeight="1" x14ac:dyDescent="0.25">
      <c r="A54" s="37">
        <v>2</v>
      </c>
      <c r="B54" s="38" t="s">
        <v>56</v>
      </c>
      <c r="C54" s="78" t="s">
        <v>118</v>
      </c>
      <c r="D54" s="78"/>
      <c r="E54" s="79"/>
      <c r="F54" s="78">
        <v>184214</v>
      </c>
      <c r="G54" s="78"/>
      <c r="H54" s="79">
        <v>183292.93</v>
      </c>
      <c r="I54" s="80">
        <f t="shared" ref="I54:I58" si="2">F54-H54</f>
        <v>921.07000000000698</v>
      </c>
      <c r="J54" s="80"/>
      <c r="K54" s="81" t="s">
        <v>129</v>
      </c>
    </row>
    <row r="55" spans="1:20" ht="69" customHeight="1" x14ac:dyDescent="0.25">
      <c r="A55" s="37">
        <v>3</v>
      </c>
      <c r="B55" s="38" t="s">
        <v>28</v>
      </c>
      <c r="C55" s="78"/>
      <c r="D55" s="78"/>
      <c r="E55" s="79"/>
      <c r="F55" s="78"/>
      <c r="G55" s="78"/>
      <c r="H55" s="79"/>
      <c r="I55" s="80">
        <f t="shared" si="2"/>
        <v>0</v>
      </c>
      <c r="J55" s="80"/>
      <c r="K55" s="81"/>
    </row>
    <row r="56" spans="1:20" ht="67.8" customHeight="1" x14ac:dyDescent="0.25">
      <c r="A56" s="37">
        <v>4</v>
      </c>
      <c r="B56" s="38" t="s">
        <v>13</v>
      </c>
      <c r="C56" s="78"/>
      <c r="D56" s="78"/>
      <c r="E56" s="79"/>
      <c r="F56" s="78"/>
      <c r="G56" s="78"/>
      <c r="H56" s="79"/>
      <c r="I56" s="80">
        <f t="shared" si="2"/>
        <v>0</v>
      </c>
      <c r="J56" s="80"/>
      <c r="K56" s="81"/>
      <c r="M56" s="95"/>
      <c r="N56" s="95"/>
    </row>
    <row r="57" spans="1:20" ht="14.4" customHeight="1" x14ac:dyDescent="0.25">
      <c r="A57" s="37">
        <v>5</v>
      </c>
      <c r="B57" s="38" t="s">
        <v>14</v>
      </c>
      <c r="C57" s="78"/>
      <c r="D57" s="78"/>
      <c r="E57" s="79"/>
      <c r="F57" s="78"/>
      <c r="G57" s="78"/>
      <c r="H57" s="79"/>
      <c r="I57" s="80">
        <f t="shared" si="2"/>
        <v>0</v>
      </c>
      <c r="J57" s="80"/>
      <c r="K57" s="81"/>
    </row>
    <row r="58" spans="1:20" ht="20.25" customHeight="1" x14ac:dyDescent="0.25">
      <c r="A58" s="37">
        <v>6</v>
      </c>
      <c r="B58" s="38" t="s">
        <v>15</v>
      </c>
      <c r="C58" s="78"/>
      <c r="D58" s="78"/>
      <c r="E58" s="79"/>
      <c r="F58" s="78"/>
      <c r="G58" s="78"/>
      <c r="H58" s="79"/>
      <c r="I58" s="80">
        <f t="shared" si="2"/>
        <v>0</v>
      </c>
      <c r="J58" s="80"/>
      <c r="K58" s="81"/>
    </row>
    <row r="59" spans="1:20" ht="25.5" customHeight="1" thickBot="1" x14ac:dyDescent="0.3">
      <c r="A59" s="82"/>
      <c r="B59" s="39" t="s">
        <v>16</v>
      </c>
      <c r="C59" s="83"/>
      <c r="D59" s="83"/>
      <c r="E59" s="83"/>
      <c r="F59" s="84">
        <f>SUM(F53:F58)</f>
        <v>184214</v>
      </c>
      <c r="G59" s="85"/>
      <c r="H59" s="86">
        <f>SUM(H53:H58)</f>
        <v>183292.93</v>
      </c>
      <c r="I59" s="87">
        <f>SUM(I53:J58)</f>
        <v>921.07000000000698</v>
      </c>
      <c r="J59" s="88"/>
      <c r="K59" s="89"/>
    </row>
    <row r="61" spans="1:20" ht="6.75" customHeight="1" x14ac:dyDescent="0.25">
      <c r="A61" s="41" t="s">
        <v>57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</row>
    <row r="62" spans="1:20" ht="17.25" customHeight="1" x14ac:dyDescent="0.2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</row>
    <row r="63" spans="1:20" ht="10.5" customHeight="1" x14ac:dyDescent="0.2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</row>
    <row r="64" spans="1:20" ht="10.5" customHeight="1" x14ac:dyDescent="0.2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</row>
    <row r="65" spans="1:20" x14ac:dyDescent="0.25">
      <c r="A65" s="41" t="s">
        <v>58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</row>
    <row r="66" spans="1:20" ht="19.5" customHeight="1" x14ac:dyDescent="0.25">
      <c r="A66" s="90" t="s">
        <v>66</v>
      </c>
      <c r="B66" s="90"/>
      <c r="C66" s="90"/>
      <c r="D66" s="90"/>
      <c r="E66" s="90"/>
      <c r="F66" s="90"/>
      <c r="G66" s="72" t="s">
        <v>122</v>
      </c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</row>
    <row r="67" spans="1:20" ht="20.399999999999999" customHeight="1" x14ac:dyDescent="0.25">
      <c r="A67" s="76" t="s">
        <v>59</v>
      </c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91" t="s">
        <v>61</v>
      </c>
      <c r="M67" s="91"/>
      <c r="N67" s="91"/>
      <c r="O67" s="91"/>
      <c r="P67" s="91"/>
      <c r="Q67" s="91"/>
      <c r="R67" s="91"/>
      <c r="S67" s="91"/>
      <c r="T67" s="91"/>
    </row>
    <row r="69" spans="1:20" x14ac:dyDescent="0.25">
      <c r="A69" s="92" t="s">
        <v>17</v>
      </c>
    </row>
    <row r="70" spans="1:20" x14ac:dyDescent="0.25">
      <c r="A70" s="90" t="s">
        <v>60</v>
      </c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3" t="s">
        <v>130</v>
      </c>
      <c r="R70" s="93"/>
      <c r="S70" s="93"/>
      <c r="T70" s="93"/>
    </row>
    <row r="71" spans="1:20" ht="15.6" x14ac:dyDescent="0.3">
      <c r="A71" s="90" t="s">
        <v>32</v>
      </c>
      <c r="B71" s="90"/>
      <c r="C71" s="90"/>
      <c r="D71" s="94" t="s">
        <v>136</v>
      </c>
      <c r="E71" s="94"/>
      <c r="F71" s="94"/>
      <c r="G71" s="94"/>
      <c r="H71" s="95"/>
      <c r="I71" s="95"/>
      <c r="J71" s="95"/>
      <c r="K71" s="95"/>
      <c r="L71" s="95"/>
      <c r="M71" s="95"/>
      <c r="N71" s="95"/>
      <c r="O71" s="95"/>
    </row>
    <row r="73" spans="1:20" x14ac:dyDescent="0.25">
      <c r="A73" s="96" t="s">
        <v>18</v>
      </c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</row>
    <row r="75" spans="1:20" ht="15.75" customHeight="1" x14ac:dyDescent="0.25">
      <c r="A75" s="75" t="s">
        <v>139</v>
      </c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</row>
    <row r="76" spans="1:20" x14ac:dyDescent="0.25">
      <c r="C76" s="97" t="s">
        <v>26</v>
      </c>
      <c r="D76" s="127" t="s">
        <v>140</v>
      </c>
      <c r="G76" s="99" t="s">
        <v>25</v>
      </c>
      <c r="H76" s="99"/>
      <c r="I76" s="95"/>
      <c r="J76" s="95"/>
    </row>
    <row r="78" spans="1:20" x14ac:dyDescent="0.25">
      <c r="A78" s="75" t="s">
        <v>141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</row>
    <row r="79" spans="1:20" x14ac:dyDescent="0.25">
      <c r="C79" s="97" t="s">
        <v>26</v>
      </c>
      <c r="D79" s="127" t="s">
        <v>140</v>
      </c>
      <c r="G79" s="99" t="s">
        <v>25</v>
      </c>
      <c r="H79" s="99"/>
      <c r="I79" s="95"/>
      <c r="J79" s="95"/>
    </row>
    <row r="81" spans="1:20" x14ac:dyDescent="0.25">
      <c r="A81" s="100" t="s">
        <v>19</v>
      </c>
    </row>
    <row r="82" spans="1:20" x14ac:dyDescent="0.25">
      <c r="G82" s="98"/>
    </row>
    <row r="83" spans="1:20" x14ac:dyDescent="0.25">
      <c r="A83" s="92" t="s">
        <v>20</v>
      </c>
      <c r="B83" s="125">
        <v>45666</v>
      </c>
      <c r="C83" s="126"/>
    </row>
    <row r="85" spans="1:20" x14ac:dyDescent="0.25">
      <c r="A85" s="101" t="s">
        <v>142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</row>
    <row r="86" spans="1:20" x14ac:dyDescent="0.25">
      <c r="C86" s="97" t="s">
        <v>26</v>
      </c>
      <c r="D86" s="127" t="s">
        <v>140</v>
      </c>
      <c r="G86" s="102" t="s">
        <v>25</v>
      </c>
      <c r="H86" s="102"/>
      <c r="I86" s="95"/>
      <c r="J86" s="102" t="s">
        <v>27</v>
      </c>
      <c r="K86" s="102"/>
      <c r="L86" s="95"/>
      <c r="M86" s="95"/>
      <c r="N86" s="95"/>
    </row>
    <row r="88" spans="1:20" x14ac:dyDescent="0.25">
      <c r="A88" s="103" t="s">
        <v>30</v>
      </c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</row>
    <row r="89" spans="1:20" x14ac:dyDescent="0.25">
      <c r="A89" s="90" t="s">
        <v>65</v>
      </c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</row>
    <row r="90" spans="1:20" s="97" customFormat="1" ht="24.6" customHeight="1" x14ac:dyDescent="0.3">
      <c r="A90" s="41" t="s">
        <v>64</v>
      </c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</row>
    <row r="98" spans="6:6" x14ac:dyDescent="0.25">
      <c r="F98" s="92" t="s">
        <v>26</v>
      </c>
    </row>
  </sheetData>
  <sheetProtection formatRows="0" insertRows="0"/>
  <mergeCells count="113">
    <mergeCell ref="P1:T7"/>
    <mergeCell ref="A9:T11"/>
    <mergeCell ref="A13:C13"/>
    <mergeCell ref="D13:G13"/>
    <mergeCell ref="A14:G14"/>
    <mergeCell ref="H14:T14"/>
    <mergeCell ref="P21:S21"/>
    <mergeCell ref="T21:T22"/>
    <mergeCell ref="A25:T26"/>
    <mergeCell ref="A16:C16"/>
    <mergeCell ref="A17:T17"/>
    <mergeCell ref="A18:A22"/>
    <mergeCell ref="B18:B22"/>
    <mergeCell ref="C18:H20"/>
    <mergeCell ref="I18:M20"/>
    <mergeCell ref="N18:N22"/>
    <mergeCell ref="O18:S20"/>
    <mergeCell ref="T18:T20"/>
    <mergeCell ref="C21:C22"/>
    <mergeCell ref="A28:B28"/>
    <mergeCell ref="C28:D28"/>
    <mergeCell ref="G28:H28"/>
    <mergeCell ref="A29:B29"/>
    <mergeCell ref="C29:D29"/>
    <mergeCell ref="G29:H29"/>
    <mergeCell ref="D21:H21"/>
    <mergeCell ref="J21:M21"/>
    <mergeCell ref="O21:O22"/>
    <mergeCell ref="A32:B32"/>
    <mergeCell ref="C32:D32"/>
    <mergeCell ref="G32:H32"/>
    <mergeCell ref="A33:B33"/>
    <mergeCell ref="C33:D33"/>
    <mergeCell ref="G33:H33"/>
    <mergeCell ref="A30:B30"/>
    <mergeCell ref="C30:D30"/>
    <mergeCell ref="G30:H30"/>
    <mergeCell ref="A31:B31"/>
    <mergeCell ref="C31:D31"/>
    <mergeCell ref="G31:H31"/>
    <mergeCell ref="A34:B34"/>
    <mergeCell ref="C34:D34"/>
    <mergeCell ref="G34:H34"/>
    <mergeCell ref="A36:C36"/>
    <mergeCell ref="A37:T38"/>
    <mergeCell ref="A39:B40"/>
    <mergeCell ref="C39:F40"/>
    <mergeCell ref="G39:G40"/>
    <mergeCell ref="H39:H40"/>
    <mergeCell ref="I39:J39"/>
    <mergeCell ref="A43:B43"/>
    <mergeCell ref="C43:F43"/>
    <mergeCell ref="I43:J43"/>
    <mergeCell ref="A44:B44"/>
    <mergeCell ref="C44:F44"/>
    <mergeCell ref="I44:J44"/>
    <mergeCell ref="K39:K40"/>
    <mergeCell ref="A41:B41"/>
    <mergeCell ref="C41:F41"/>
    <mergeCell ref="I41:J41"/>
    <mergeCell ref="A42:B42"/>
    <mergeCell ref="C42:F42"/>
    <mergeCell ref="I42:J42"/>
    <mergeCell ref="C53:D53"/>
    <mergeCell ref="F53:G53"/>
    <mergeCell ref="I53:J53"/>
    <mergeCell ref="C54:D54"/>
    <mergeCell ref="F54:G54"/>
    <mergeCell ref="I54:J54"/>
    <mergeCell ref="A46:T46"/>
    <mergeCell ref="C48:T48"/>
    <mergeCell ref="A49:B49"/>
    <mergeCell ref="C49:T49"/>
    <mergeCell ref="A50:R50"/>
    <mergeCell ref="C52:D52"/>
    <mergeCell ref="F52:G52"/>
    <mergeCell ref="I52:J52"/>
    <mergeCell ref="C57:D57"/>
    <mergeCell ref="F57:G57"/>
    <mergeCell ref="I57:J57"/>
    <mergeCell ref="C58:D58"/>
    <mergeCell ref="F58:G58"/>
    <mergeCell ref="I58:J58"/>
    <mergeCell ref="C55:D55"/>
    <mergeCell ref="F55:G55"/>
    <mergeCell ref="I55:J55"/>
    <mergeCell ref="C56:D56"/>
    <mergeCell ref="F56:G56"/>
    <mergeCell ref="I56:J56"/>
    <mergeCell ref="A67:K67"/>
    <mergeCell ref="L67:T67"/>
    <mergeCell ref="A70:P70"/>
    <mergeCell ref="Q70:T70"/>
    <mergeCell ref="A71:C71"/>
    <mergeCell ref="C59:E59"/>
    <mergeCell ref="F59:G59"/>
    <mergeCell ref="I59:J59"/>
    <mergeCell ref="A61:T64"/>
    <mergeCell ref="A65:T65"/>
    <mergeCell ref="A66:F66"/>
    <mergeCell ref="G66:T66"/>
    <mergeCell ref="A85:T85"/>
    <mergeCell ref="G86:H86"/>
    <mergeCell ref="J86:K86"/>
    <mergeCell ref="A88:T88"/>
    <mergeCell ref="A89:T89"/>
    <mergeCell ref="A90:T90"/>
    <mergeCell ref="A73:T73"/>
    <mergeCell ref="A75:T75"/>
    <mergeCell ref="G76:H76"/>
    <mergeCell ref="A78:T78"/>
    <mergeCell ref="G79:H79"/>
    <mergeCell ref="B83:C83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Канал</vt:lpstr>
      <vt:lpstr>лицей 18</vt:lpstr>
      <vt:lpstr>школа 7</vt:lpstr>
      <vt:lpstr>УО до Гончарова</vt:lpstr>
      <vt:lpstr>УО от Чистякова</vt:lpstr>
      <vt:lpstr>бег.дорожка 12</vt:lpstr>
      <vt:lpstr>воркаут 12</vt:lpstr>
      <vt:lpstr>Лазурная</vt:lpstr>
      <vt:lpstr>'бег.дорожка 12'!Область_печати</vt:lpstr>
      <vt:lpstr>'воркаут 12'!Область_печати</vt:lpstr>
      <vt:lpstr>Канал!Область_печати</vt:lpstr>
      <vt:lpstr>Лазурная!Область_печати</vt:lpstr>
      <vt:lpstr>'лицей 18'!Область_печати</vt:lpstr>
      <vt:lpstr>'УО до Гончарова'!Область_печати</vt:lpstr>
      <vt:lpstr>'УО от Чистякова'!Область_печати</vt:lpstr>
      <vt:lpstr>'школа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fefilova</dc:creator>
  <cp:lastModifiedBy>Simanova</cp:lastModifiedBy>
  <cp:lastPrinted>2025-01-09T10:55:22Z</cp:lastPrinted>
  <dcterms:created xsi:type="dcterms:W3CDTF">2021-05-25T07:19:10Z</dcterms:created>
  <dcterms:modified xsi:type="dcterms:W3CDTF">2025-01-09T11:33:00Z</dcterms:modified>
</cp:coreProperties>
</file>