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70" windowHeight="10230" firstSheet="1" activeTab="1"/>
  </bookViews>
  <sheets>
    <sheet name="табл.1" sheetId="1" state="hidden" r:id="rId1"/>
    <sheet name="табл.2" sheetId="2" r:id="rId2"/>
    <sheet name="табл.3" sheetId="3" state="hidden" r:id="rId3"/>
    <sheet name="табл.7" sheetId="4" state="hidden" r:id="rId4"/>
  </sheets>
  <definedNames>
    <definedName name="Z_28DB157F_A634_489D_A719_C9B59B2E84B6_.wvu.FilterData" localSheetId="2" hidden="1">'табл.3'!$A$8:$G$48</definedName>
    <definedName name="Z_28DB157F_A634_489D_A719_C9B59B2E84B6_.wvu.PrintArea" localSheetId="0" hidden="1">'табл.1'!$A$1:$AD$76</definedName>
    <definedName name="Z_28DB157F_A634_489D_A719_C9B59B2E84B6_.wvu.PrintTitles" localSheetId="0" hidden="1">'табл.1'!$A:$B,'табл.1'!$5:$8</definedName>
    <definedName name="Z_28DB157F_A634_489D_A719_C9B59B2E84B6_.wvu.PrintTitles" localSheetId="1" hidden="1">'табл.2'!$5:$8</definedName>
    <definedName name="Z_28DB157F_A634_489D_A719_C9B59B2E84B6_.wvu.PrintTitles" localSheetId="2" hidden="1">'табл.3'!$A:$B,'табл.3'!$8:$10</definedName>
    <definedName name="_xlnm.Print_Titles" localSheetId="0">'табл.1'!$A:$B,'табл.1'!$5:$8</definedName>
    <definedName name="_xlnm.Print_Titles" localSheetId="1">'табл.2'!$5:$8</definedName>
    <definedName name="_xlnm.Print_Titles" localSheetId="2">'табл.3'!$A:$B,'табл.3'!$8:$10</definedName>
    <definedName name="_xlnm.Print_Area" localSheetId="0">'табл.1'!$A$1:$AD$77</definedName>
    <definedName name="_xlnm.Print_Area" localSheetId="1">'табл.2'!$A$1:$M$59</definedName>
    <definedName name="_xlnm.Print_Area" localSheetId="2">'табл.3'!$A$1:$Q$49</definedName>
  </definedNames>
  <calcPr fullCalcOnLoad="1" refMode="R1C1"/>
</workbook>
</file>

<file path=xl/sharedStrings.xml><?xml version="1.0" encoding="utf-8"?>
<sst xmlns="http://schemas.openxmlformats.org/spreadsheetml/2006/main" count="577" uniqueCount="308">
  <si>
    <t>Наименование услуги (работы)</t>
  </si>
  <si>
    <t>Ед. измер.</t>
  </si>
  <si>
    <t>Затраты на содержание имущества (тыс.руб.)</t>
  </si>
  <si>
    <t>Всего</t>
  </si>
  <si>
    <t>в т.ч. зар.плата</t>
  </si>
  <si>
    <t>Услуга 1</t>
  </si>
  <si>
    <t>Нормативные затраты на единицу услуги (работы) на общехозяйственные нужды (тыс.руб. за единицу)</t>
  </si>
  <si>
    <t>Местный бюджет</t>
  </si>
  <si>
    <t>Субвенции</t>
  </si>
  <si>
    <t>кол-во учреждений</t>
  </si>
  <si>
    <t>проектная наполняемость</t>
  </si>
  <si>
    <t xml:space="preserve"> штатная численность персонала</t>
  </si>
  <si>
    <t>Объем муниципальной услуги (работы) в соответствии  с выданным муниципальным заданием</t>
  </si>
  <si>
    <t>наименование района (города)</t>
  </si>
  <si>
    <t>Нормативные затраты на единицу услуги (работы), непосредственно связанные с оказанием услуги (выполнением работы) (тыс.руб. за единицу)</t>
  </si>
  <si>
    <t>Услуги в сфере образования</t>
  </si>
  <si>
    <t>Услуги в сфере культуры</t>
  </si>
  <si>
    <t>Услуги в сфере здравоохранения</t>
  </si>
  <si>
    <t>Услуги в сфере социальной защиты</t>
  </si>
  <si>
    <t>Услуги в сфере физкультуры и спорта</t>
  </si>
  <si>
    <t>12=13+14</t>
  </si>
  <si>
    <t>9=10+11=3*(4+6)+8</t>
  </si>
  <si>
    <t>№ п/п</t>
  </si>
  <si>
    <t>Внебюджетные средства  (тыс.руб.)</t>
  </si>
  <si>
    <t>в т.ч. в сфере образования:</t>
  </si>
  <si>
    <t>в сфере здравоохранения:</t>
  </si>
  <si>
    <t>в сфере социальной защиты:</t>
  </si>
  <si>
    <t>в сфере культуры:</t>
  </si>
  <si>
    <t>в сфере физкультуры и спорта:</t>
  </si>
  <si>
    <t>в иных сферах (перечислить):</t>
  </si>
  <si>
    <t>Х</t>
  </si>
  <si>
    <t>Плата, за услугу (работу), установленная в соответствии с законодательством, всего</t>
  </si>
  <si>
    <t>Услуги в иных сферах (перечислить)</t>
  </si>
  <si>
    <t>Наименования и единицы измерения услуг отражаются в соответствии с утвержденным реестром (перечнем) услуг</t>
  </si>
  <si>
    <t>Услуги в иных сферах указываются в разрезе сфер деятельности</t>
  </si>
  <si>
    <t>Пояснения к заполнению формы:</t>
  </si>
  <si>
    <t>1.1</t>
  </si>
  <si>
    <t>1.2</t>
  </si>
  <si>
    <t>1.3</t>
  </si>
  <si>
    <t>1.4</t>
  </si>
  <si>
    <t>1.5</t>
  </si>
  <si>
    <t>1.6</t>
  </si>
  <si>
    <t>2.1</t>
  </si>
  <si>
    <t>3.1</t>
  </si>
  <si>
    <t>4.1</t>
  </si>
  <si>
    <t>4.2</t>
  </si>
  <si>
    <t>4.3</t>
  </si>
  <si>
    <t>4.4</t>
  </si>
  <si>
    <t>4.5</t>
  </si>
  <si>
    <t>4.6</t>
  </si>
  <si>
    <t>5.1</t>
  </si>
  <si>
    <t>5.2</t>
  </si>
  <si>
    <t>6.3</t>
  </si>
  <si>
    <t>6.4</t>
  </si>
  <si>
    <t>6.5</t>
  </si>
  <si>
    <t>6.6</t>
  </si>
  <si>
    <t>В графе 13 отражается плата за услуги, работы устанавливается в соответствии с законодательством (например, плата родителей за содержание детей в детских дошкольных учреждениях)</t>
  </si>
  <si>
    <t>Сумма финансового обеспечения  (графа 9) равна (графа 4 + графа 6)*графа 3 + графа 8 и далее: графа 9 равна графа 10 + графа 11</t>
  </si>
  <si>
    <t>Сумма внебюджетных средств (Графа 12) равна сумме граф 13 и 14</t>
  </si>
  <si>
    <t>Поступления от платных услуг, всего</t>
  </si>
  <si>
    <t>Графа 14 - средства поступающие в учреждение от оказания дополнительных платных услуг</t>
  </si>
  <si>
    <t>Плановый объем муниципальной услуги (работы) в соответствии  с выданным муниципальным заданием на год</t>
  </si>
  <si>
    <t>Плановый объем муниципальной услуги (работы) в соответствии  с выданным муниципальным заданием на 1 полугодие</t>
  </si>
  <si>
    <t>Прогноз суммы финансового обеспечения выполнения муниципального  задания (тыс.руб.)</t>
  </si>
  <si>
    <t xml:space="preserve">Выполнение муниципального задания </t>
  </si>
  <si>
    <t>Всего на выполнение муниципальных услуг,</t>
  </si>
  <si>
    <t>Прогноз объема муниципальной услуги (работы)</t>
  </si>
  <si>
    <t>Прогноз нормативных затрат на единицу услуги (работы), непосредственно связанные с оказанием услуги (выполнением работы) (тыс.руб. за единицу)</t>
  </si>
  <si>
    <t>Прогноз нормативных затрат на единицу услуги (работы) на общехозяйственные нужды (тыс.руб. за единицу)</t>
  </si>
  <si>
    <t>Прогноз затрат на содержание имущества (тыс.руб.)</t>
  </si>
  <si>
    <t>Прогноз поступлений внебюджетных средств (тыс.руб.)</t>
  </si>
  <si>
    <t>Прогноз поступлений от платных услуг, всего</t>
  </si>
  <si>
    <t>В форме отражаются только сведения по услугам, которые предоставляются в соответствии с муниципальным заданием</t>
  </si>
  <si>
    <t>Объем услуг устанавливается в соответствие с выданным муниципальным заданием</t>
  </si>
  <si>
    <t>Прогнозируемый объем муниципальной услуги (работы) на год</t>
  </si>
  <si>
    <t>Фактическое выполнение плана за 1 полугодие</t>
  </si>
  <si>
    <t>2014 год</t>
  </si>
  <si>
    <t>Объем муниципальной услуги (работы) в соответствии  с выданным муниципальным заданием на год</t>
  </si>
  <si>
    <t xml:space="preserve">Информация о результатах реализации мероприятий муниципальной целевой </t>
  </si>
  <si>
    <t>программы по повышению эффективности бюджетных расходов</t>
  </si>
  <si>
    <t xml:space="preserve"> по_______________________________________________________________</t>
  </si>
  <si>
    <t>наименование муниципального района (городского округа)</t>
  </si>
  <si>
    <t>Наименование мероприятия</t>
  </si>
  <si>
    <t xml:space="preserve">Срок </t>
  </si>
  <si>
    <t xml:space="preserve">Результат реализации мероприятия за 2012 год </t>
  </si>
  <si>
    <t>Примечание</t>
  </si>
  <si>
    <t>Наименование муниципальной услуги (работы)</t>
  </si>
  <si>
    <t>Показатель объема
муниципальной услуги (работы)</t>
  </si>
  <si>
    <t>Значения показателей объема муниципальных услуг (работ)</t>
  </si>
  <si>
    <t>Финансовое обеспечение муниципальных заданий</t>
  </si>
  <si>
    <t>Наименование</t>
  </si>
  <si>
    <t>Наименование единицы измерения</t>
  </si>
  <si>
    <t>2015 год</t>
  </si>
  <si>
    <t>2016 год</t>
  </si>
  <si>
    <t>2016 год
тыс.руб.</t>
  </si>
  <si>
    <t>Таблица 7</t>
  </si>
  <si>
    <t>Информация по услугам (работам), оказываемым (выполняемым) в соответствии с выданным муниципальным заданием</t>
  </si>
  <si>
    <t>Результат по реализации мероприятия по состоянию на 01.07.2013 года.</t>
  </si>
  <si>
    <t>отклонение 
("+" перевыполнение
"-" невыполнение)</t>
  </si>
  <si>
    <t>*Причина отклонения ("+", "-")</t>
  </si>
  <si>
    <t>* Причина отклонения (графы 6 и 10) обязательны к заполнению в случае, если отклонение (графы 5 и 10) не равно "0"</t>
  </si>
  <si>
    <t xml:space="preserve">  &lt;-- Для добавления дополнительных строк выделите эту строку и вставьте новую</t>
  </si>
  <si>
    <t>Справочно</t>
  </si>
  <si>
    <t>Стоимость единицы услуги (тыс.руб.)</t>
  </si>
  <si>
    <t>Финансовое обеспечение муниципальных заданий, тыс. руб.</t>
  </si>
  <si>
    <t>Объема муниципальных услуг (работ)</t>
  </si>
  <si>
    <t>Финансового обеспечения муниципальных заданий</t>
  </si>
  <si>
    <t>1</t>
  </si>
  <si>
    <t>2</t>
  </si>
  <si>
    <t>3</t>
  </si>
  <si>
    <t>4</t>
  </si>
  <si>
    <t>5</t>
  </si>
  <si>
    <t>6</t>
  </si>
  <si>
    <t>2017 год</t>
  </si>
  <si>
    <t>24=25+26</t>
  </si>
  <si>
    <t>21=22+23=15*(16+18)+20</t>
  </si>
  <si>
    <t>Прогноз суммы финансового обеспечения  выполнения муниципального задания(графа 21) равна (графа 16 + графа 18)*графа 15 + графа 20 и далее: графа 21 равна графа 22 + графа 23</t>
  </si>
  <si>
    <t>Прогноз поступлений внебюджетных средств (Графа 24) равна сумме граф 25 и 26</t>
  </si>
  <si>
    <t>В графе 25 отражается плата за услуги, работы устанавливается в соответствии с законодательством (например, плата родителей за содержание детей в детских дошкольных учреждениях)</t>
  </si>
  <si>
    <t>2015 год,
тыс.руб.</t>
  </si>
  <si>
    <t>2017 год
тыс.руб.</t>
  </si>
  <si>
    <t>Сведения о сводных показателях муниципальных заданий на оказание (выполнение) муниципальных услуг (работ)  муниципальными учреждениями 
Удмуртской Республики на 2015-2017 годы и финансовом обеспечении муниципальных заданий</t>
  </si>
  <si>
    <t>Таблица 3</t>
  </si>
  <si>
    <t>Таблица 1</t>
  </si>
  <si>
    <t>таблица 2</t>
  </si>
  <si>
    <t>Прогноз суммы финансового обеспечения выполнения муниципального задания в 2015 году (графа 21) устанавливается в соответствии с решением о бюджете на период 2014-2016 годы</t>
  </si>
  <si>
    <t xml:space="preserve">Сумма финансового обеспечения в 2014 году (графа 9) устанавливается в соответствии с первоначальным решением о бюджете </t>
  </si>
  <si>
    <t>Прогноз объема услуг устанавливается в соответствие с решением о бюджете на период 2014-2016 годы</t>
  </si>
  <si>
    <t xml:space="preserve"> учащийся</t>
  </si>
  <si>
    <t xml:space="preserve"> час</t>
  </si>
  <si>
    <t>час</t>
  </si>
  <si>
    <t>учащийся</t>
  </si>
  <si>
    <t>по __МО "Город Сарапул"___________________________________________________________________________________________</t>
  </si>
  <si>
    <t>Реализация основных общеобразовательных программ начального общего образования</t>
  </si>
  <si>
    <t>учащиеся</t>
  </si>
  <si>
    <t>Реализация основных общеобразовательных программ среднего(полного) общего образования</t>
  </si>
  <si>
    <t>Реализация основных общеобразовательных программ дошкольного образования</t>
  </si>
  <si>
    <t>детей</t>
  </si>
  <si>
    <t>Услуга по содержанию и воспитанию в образовательных учреждениях</t>
  </si>
  <si>
    <t xml:space="preserve"> </t>
  </si>
  <si>
    <t>Реализация дополнительных образовательных программ</t>
  </si>
  <si>
    <t>Организационно-методическое и информационное обеспечение деятельности образовательных и научных учреждений</t>
  </si>
  <si>
    <t>единиц</t>
  </si>
  <si>
    <t>1.7</t>
  </si>
  <si>
    <t>Техническое обеспечение процессов документирования и архивирования текущей корреспенденции</t>
  </si>
  <si>
    <t>1.8</t>
  </si>
  <si>
    <t>1.9</t>
  </si>
  <si>
    <t>дети 1,5-7 лет</t>
  </si>
  <si>
    <t>66</t>
  </si>
  <si>
    <t>1034</t>
  </si>
  <si>
    <t>Ремонт и содержание автомобильных дорог общего прользования, мостов и иных транспорных инженерных сооружений. Проведение мероприятий по обеспечению безопасности дорожного движения в соответсвии с действующим законодательством Российской Федерации</t>
  </si>
  <si>
    <t>кв.м.</t>
  </si>
  <si>
    <t>кв.м</t>
  </si>
  <si>
    <t>объект</t>
  </si>
  <si>
    <t>знак</t>
  </si>
  <si>
    <t>6.2</t>
  </si>
  <si>
    <t>Организация содержания мест захоронения</t>
  </si>
  <si>
    <t>6.1</t>
  </si>
  <si>
    <t>Организация озеленения территории городского округа</t>
  </si>
  <si>
    <t>Организация освещения улиц</t>
  </si>
  <si>
    <t>кВт</t>
  </si>
  <si>
    <t>Организация благоустройства территории городского округа, сбор, вывоз бытовых отходов и  содержание мест санкционированного сбора твердых бытовых отходов</t>
  </si>
  <si>
    <t>куб.м.</t>
  </si>
  <si>
    <t>ед.</t>
  </si>
  <si>
    <t>Выполнение работ по экспуатации насосной станции и сооружений инженерной защиты</t>
  </si>
  <si>
    <t>6.7</t>
  </si>
  <si>
    <t>Предоставление мест для захоронения</t>
  </si>
  <si>
    <t>шт.</t>
  </si>
  <si>
    <t>Обеспечение предоставления муниципальных и государственных услуг (работ)</t>
  </si>
  <si>
    <t>количество обращений</t>
  </si>
  <si>
    <t>6.8</t>
  </si>
  <si>
    <t xml:space="preserve">ед. </t>
  </si>
  <si>
    <t>В муниципальное задание были внесены изменения в связи с фактическим объемом выполненных работ</t>
  </si>
  <si>
    <t>18</t>
  </si>
  <si>
    <t xml:space="preserve">кв.м
</t>
  </si>
  <si>
    <t>Организация озеленения территоррии городского округа</t>
  </si>
  <si>
    <t>13763</t>
  </si>
  <si>
    <t>180</t>
  </si>
  <si>
    <t>Организация благоустройства территории городского округа, сбор, вывоз бытовых отходов и содержание мест санкционированного сбора твердых бытовых отходов</t>
  </si>
  <si>
    <t>4241</t>
  </si>
  <si>
    <t>82</t>
  </si>
  <si>
    <t>Выполнение работ по эксплуатации насосной станции и сооружений инженерной защиты</t>
  </si>
  <si>
    <t>Предоставление мест для  захоронения</t>
  </si>
  <si>
    <t>В связи со строительством и введением в эксплуатацию новых сетей уличного освещения, были внесены изменения в муниципальное задание</t>
  </si>
  <si>
    <t>дети</t>
  </si>
  <si>
    <t>количество учащихся начальных классов</t>
  </si>
  <si>
    <t>количество учащихся средних и старших  классов</t>
  </si>
  <si>
    <t>количество детей, посещающих дошкольные учреждения</t>
  </si>
  <si>
    <t>количество детей, посещающих учреждения дополнительного образования</t>
  </si>
  <si>
    <t>количество учреждений, обратившихся за организационно-методическими и информационными консультациями</t>
  </si>
  <si>
    <t>количество физических и юридических лиц, обратившихся за получением архивной документации</t>
  </si>
  <si>
    <t>количество детей, посещающих учреждения дополнительного образования физкультурно-спортиной направленности</t>
  </si>
  <si>
    <t>количество часов учебно-тренировочных занятий</t>
  </si>
  <si>
    <t>Организация досуга,содействие в воспитании,развитии,занятости,социализации детей,подростков и молодежи</t>
  </si>
  <si>
    <t>человек</t>
  </si>
  <si>
    <t>мероприятие</t>
  </si>
  <si>
    <t>Предоставление дополнительного образования детям в области искусства</t>
  </si>
  <si>
    <t>Организация и осуществление мероприятий по работе с детьми и молодежью</t>
  </si>
  <si>
    <t>1.10</t>
  </si>
  <si>
    <t>1.11</t>
  </si>
  <si>
    <t>650</t>
  </si>
  <si>
    <t>зритель</t>
  </si>
  <si>
    <t>спектакль</t>
  </si>
  <si>
    <t>пользователь</t>
  </si>
  <si>
    <t>экземпляр</t>
  </si>
  <si>
    <t>посетитель</t>
  </si>
  <si>
    <t>предмет</t>
  </si>
  <si>
    <t>Реализация творческой деятельности населения путем участия в самостоятельном (любительском) художественном творчестве</t>
  </si>
  <si>
    <t>участник</t>
  </si>
  <si>
    <t>Показ спектаклей</t>
  </si>
  <si>
    <t>Создание спектаклей</t>
  </si>
  <si>
    <t>Осуществление библиотечного,библиографическогои информационного обслуживания пользователей библиотеки</t>
  </si>
  <si>
    <t>Обеспечение физического сохранения и безопасности библиотечного фонда</t>
  </si>
  <si>
    <t>Библиографическая обработка документов и организация каталогов</t>
  </si>
  <si>
    <t>Предоставление доступа к музейным коллекциям (фондам)</t>
  </si>
  <si>
    <t>Формирование,учет,хранение,публикация и обеспечение сохранности предметов музейного фонда</t>
  </si>
  <si>
    <t>Сохранение нематериального и материального культурного наследия народов РФ</t>
  </si>
  <si>
    <t xml:space="preserve">Организация и проведение культурно-массовых мероприятий  </t>
  </si>
  <si>
    <t>4.4.</t>
  </si>
  <si>
    <t>4.7</t>
  </si>
  <si>
    <t>4.8</t>
  </si>
  <si>
    <t>4.9</t>
  </si>
  <si>
    <t>4.10</t>
  </si>
  <si>
    <t>Увеличение спроса на данную услугу</t>
  </si>
  <si>
    <t>253000</t>
  </si>
  <si>
    <t>534</t>
  </si>
  <si>
    <t>15094</t>
  </si>
  <si>
    <t>4379</t>
  </si>
  <si>
    <t>9</t>
  </si>
  <si>
    <t>количество детей, посещающих учреждения дополнительного образования в области искусства</t>
  </si>
  <si>
    <t>количество занятых детей, подростков и молодежи</t>
  </si>
  <si>
    <t>количество мероприятий по работе с детьми и молодежью</t>
  </si>
  <si>
    <t>количество зрителей</t>
  </si>
  <si>
    <t>количество спектаклей</t>
  </si>
  <si>
    <t>количество пользователей</t>
  </si>
  <si>
    <t>количество экземпляров</t>
  </si>
  <si>
    <t>количество экземпляров законсервированных документов, переплетенных, отремонтированных и отреставрированных докуметов, изготовлено микрокопий докуметов с оригиналов</t>
  </si>
  <si>
    <t>количество посетителей</t>
  </si>
  <si>
    <t>количество музейных единиц хранения</t>
  </si>
  <si>
    <t>количество человек, занятых в самостоятельном (любительском) художественном творчестве</t>
  </si>
  <si>
    <t>количество предметов</t>
  </si>
  <si>
    <t xml:space="preserve">количество культурно-массовых мероприятий </t>
  </si>
  <si>
    <t>7</t>
  </si>
  <si>
    <t>8</t>
  </si>
  <si>
    <t>10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</si>
  <si>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</si>
  <si>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</si>
  <si>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</si>
  <si>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</si>
  <si>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</si>
  <si>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</si>
  <si>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</si>
  <si>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</si>
  <si>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</si>
  <si>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</si>
  <si>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</si>
  <si>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</si>
  <si>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</si>
  <si>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</si>
  <si>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</si>
  <si>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</si>
  <si>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</si>
  <si>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</si>
  <si>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количество технических средств регулирования</t>
  </si>
  <si>
    <t>количество дорожных знаков</t>
  </si>
  <si>
    <t>площадь содержания  дорог и тротуаров  (механизированный и ручной уборки), плошадь отремонтированных дорог</t>
  </si>
  <si>
    <t>площадь содержания мест захоронения</t>
  </si>
  <si>
    <t>количество выданных удостоверений о захоронении</t>
  </si>
  <si>
    <t>площадь озеленения общего пользования</t>
  </si>
  <si>
    <t>количество аварийных деревьев</t>
  </si>
  <si>
    <t>количество кВт уличного освещения</t>
  </si>
  <si>
    <t>количество вывезенного мусора</t>
  </si>
  <si>
    <t>количество благоустроенных объектов</t>
  </si>
  <si>
    <t>количество объектов инженерной защиты</t>
  </si>
  <si>
    <t>количество обращений граждан</t>
  </si>
  <si>
    <t>итого</t>
  </si>
  <si>
    <t>В сфере дорожной деятельности и благоустройства территории города</t>
  </si>
  <si>
    <t>В сфере предоставления муниципальных и государственных услуг по принципу "одного" окна</t>
  </si>
  <si>
    <t>Сумма финансового обеспечения выполнения муниципального задания в соответствии с принятым решением о бюджете на 2015 году (тыс.руб.)</t>
  </si>
  <si>
    <t>Информация для справки по состоянию на 1.06.2015</t>
  </si>
  <si>
    <t>Фактическое выполнение муниципального задания за 2014 год</t>
  </si>
  <si>
    <t>Увеличение численности детей в детских садах</t>
  </si>
  <si>
    <t>увеличение классов и учащихся в школе № 17</t>
  </si>
  <si>
    <t xml:space="preserve">Открытие новых кружков </t>
  </si>
  <si>
    <t>Открытие нового детсада № 20</t>
  </si>
  <si>
    <t>увеличение количества предоставляемых муниципальных и государственных услуг</t>
  </si>
  <si>
    <t>Информация за 2015 год</t>
  </si>
  <si>
    <t>Темп роста/снижения показателей 2016 года к 2015 году в %</t>
  </si>
  <si>
    <t>Увеличение/снижение стоимости единицы услуги в 2016 году к 2015 году</t>
  </si>
  <si>
    <t>Уменьшение спроса на данную услугу</t>
  </si>
  <si>
    <t>Предоставление дополнительного образования детей в муниципальных образовательных учреждениях муниципального образования "Город Сарапул"</t>
  </si>
  <si>
    <t>Организация и предоставление населению городского округа спортивных сооружений для занятий физической культурой и спортом</t>
  </si>
  <si>
    <t>Организация и проведение официальных физкультурных (физкультурно-оздоровительных) мероприятий</t>
  </si>
  <si>
    <t>Уменьшение связано с отчислением учащихся в группах начальной подготовки</t>
  </si>
  <si>
    <t>Организация и проведение официальных  физкультурных (физкультурно-оздоровительных) мероприятий</t>
  </si>
  <si>
    <t>количество физкультурно-оздоровительных и спортивно-массовых мероприятий</t>
  </si>
  <si>
    <t>Было увеличено муниципальное задание в связи с фактическим проведением мероприятий</t>
  </si>
  <si>
    <t>391430</t>
  </si>
  <si>
    <t>1350</t>
  </si>
  <si>
    <t>5469</t>
  </si>
  <si>
    <t>Ликвидация многочисленных несанкционированных свалок</t>
  </si>
  <si>
    <t>Отсутствие должного финансирования</t>
  </si>
  <si>
    <t>41</t>
  </si>
  <si>
    <t>Нет необходимости</t>
  </si>
  <si>
    <t>4300</t>
  </si>
  <si>
    <t>11</t>
  </si>
  <si>
    <t>12</t>
  </si>
  <si>
    <t>город Сарапул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</si>
</sst>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000000"/>
    <numFmt numFmtId="176" formatCode="#,##0.0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right"/>
    </xf>
    <xf numFmtId="0" fontId="64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2" fontId="0" fillId="0" borderId="0" xfId="44" applyNumberFormat="1" applyFont="1">
      <alignment/>
      <protection/>
    </xf>
    <xf numFmtId="0" fontId="3" fillId="0" borderId="0" xfId="53">
      <alignment/>
      <protection/>
    </xf>
    <xf numFmtId="0" fontId="4" fillId="0" borderId="0" xfId="44" applyFont="1">
      <alignment/>
      <protection/>
    </xf>
    <xf numFmtId="0" fontId="5" fillId="0" borderId="0" xfId="44" applyFont="1" applyAlignment="1">
      <alignment horizontal="right"/>
      <protection/>
    </xf>
    <xf numFmtId="0" fontId="6" fillId="0" borderId="0" xfId="44" applyNumberFormat="1" applyFont="1" applyFill="1" applyBorder="1" applyAlignment="1" applyProtection="1">
      <alignment horizontal="center" vertical="center"/>
      <protection locked="0"/>
    </xf>
    <xf numFmtId="2" fontId="7" fillId="0" borderId="0" xfId="44" applyNumberFormat="1" applyFont="1" applyFill="1" applyBorder="1" applyAlignment="1" applyProtection="1">
      <alignment vertical="top"/>
      <protection locked="0"/>
    </xf>
    <xf numFmtId="0" fontId="7" fillId="0" borderId="0" xfId="44" applyNumberFormat="1" applyFont="1" applyFill="1" applyBorder="1" applyAlignment="1" applyProtection="1">
      <alignment vertical="top"/>
      <protection locked="0"/>
    </xf>
    <xf numFmtId="2" fontId="8" fillId="0" borderId="0" xfId="44" applyNumberFormat="1" applyFont="1" applyFill="1" applyBorder="1" applyAlignment="1" applyProtection="1">
      <alignment vertical="top"/>
      <protection locked="0"/>
    </xf>
    <xf numFmtId="2" fontId="9" fillId="0" borderId="0" xfId="44" applyNumberFormat="1" applyFont="1" applyFill="1" applyBorder="1" applyAlignment="1" applyProtection="1">
      <alignment horizontal="center" vertical="top"/>
      <protection locked="0"/>
    </xf>
    <xf numFmtId="2" fontId="9" fillId="0" borderId="0" xfId="44" applyNumberFormat="1" applyFont="1" applyFill="1" applyBorder="1" applyAlignment="1" applyProtection="1">
      <alignment horizontal="right" vertical="top"/>
      <protection locked="0"/>
    </xf>
    <xf numFmtId="0" fontId="11" fillId="0" borderId="0" xfId="44" applyFont="1" applyAlignment="1">
      <alignment horizontal="center" vertical="center"/>
      <protection/>
    </xf>
    <xf numFmtId="49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1" fontId="14" fillId="0" borderId="10" xfId="44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44" applyNumberFormat="1" applyFont="1" applyFill="1" applyBorder="1" applyAlignment="1" applyProtection="1">
      <alignment horizontal="centerContinuous" vertical="center" wrapText="1"/>
      <protection locked="0"/>
    </xf>
    <xf numFmtId="49" fontId="12" fillId="0" borderId="10" xfId="44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10" xfId="44" applyNumberFormat="1" applyFont="1" applyFill="1" applyBorder="1" applyAlignment="1" applyProtection="1">
      <alignment horizontal="center" vertical="center" wrapText="1"/>
      <protection locked="0"/>
    </xf>
    <xf numFmtId="2" fontId="66" fillId="0" borderId="0" xfId="44" applyNumberFormat="1" applyFont="1">
      <alignment/>
      <protection/>
    </xf>
    <xf numFmtId="2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172" fontId="10" fillId="0" borderId="10" xfId="44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/>
    </xf>
    <xf numFmtId="0" fontId="16" fillId="34" borderId="0" xfId="0" applyFont="1" applyFill="1" applyAlignment="1" applyProtection="1">
      <alignment vertical="center" wrapText="1"/>
      <protection locked="0"/>
    </xf>
    <xf numFmtId="0" fontId="2" fillId="0" borderId="0" xfId="44" applyNumberFormat="1" applyFont="1" applyFill="1" applyBorder="1" applyAlignment="1" applyProtection="1">
      <alignment vertical="center" wrapText="1"/>
      <protection locked="0"/>
    </xf>
    <xf numFmtId="49" fontId="62" fillId="35" borderId="10" xfId="0" applyNumberFormat="1" applyFont="1" applyFill="1" applyBorder="1" applyAlignment="1" applyProtection="1">
      <alignment horizontal="center" vertical="center"/>
      <protection locked="0"/>
    </xf>
    <xf numFmtId="0" fontId="62" fillId="35" borderId="10" xfId="0" applyFont="1" applyFill="1" applyBorder="1" applyAlignment="1" applyProtection="1">
      <alignment horizontal="left" vertical="center" wrapText="1"/>
      <protection locked="0"/>
    </xf>
    <xf numFmtId="49" fontId="6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6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5" borderId="10" xfId="0" applyFont="1" applyFill="1" applyBorder="1" applyAlignment="1" applyProtection="1">
      <alignment/>
      <protection locked="0"/>
    </xf>
    <xf numFmtId="49" fontId="62" fillId="35" borderId="10" xfId="0" applyNumberFormat="1" applyFont="1" applyFill="1" applyBorder="1" applyAlignment="1" applyProtection="1">
      <alignment/>
      <protection locked="0"/>
    </xf>
    <xf numFmtId="3" fontId="62" fillId="35" borderId="10" xfId="0" applyNumberFormat="1" applyFont="1" applyFill="1" applyBorder="1" applyAlignment="1" applyProtection="1">
      <alignment/>
      <protection locked="0"/>
    </xf>
    <xf numFmtId="4" fontId="62" fillId="35" borderId="10" xfId="0" applyNumberFormat="1" applyFont="1" applyFill="1" applyBorder="1" applyAlignment="1" applyProtection="1">
      <alignment horizontal="right"/>
      <protection locked="0"/>
    </xf>
    <xf numFmtId="4" fontId="62" fillId="35" borderId="10" xfId="0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right"/>
      <protection locked="0"/>
    </xf>
    <xf numFmtId="0" fontId="62" fillId="0" borderId="0" xfId="0" applyFont="1" applyAlignment="1" applyProtection="1">
      <alignment/>
      <protection locked="0"/>
    </xf>
    <xf numFmtId="0" fontId="68" fillId="0" borderId="11" xfId="0" applyFont="1" applyBorder="1" applyAlignment="1" applyProtection="1">
      <alignment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/>
      <protection locked="0"/>
    </xf>
    <xf numFmtId="4" fontId="68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/>
      <protection locked="0"/>
    </xf>
    <xf numFmtId="4" fontId="62" fillId="0" borderId="10" xfId="0" applyNumberFormat="1" applyFont="1" applyBorder="1" applyAlignment="1" applyProtection="1">
      <alignment horizontal="right"/>
      <protection locked="0"/>
    </xf>
    <xf numFmtId="3" fontId="62" fillId="35" borderId="10" xfId="0" applyNumberFormat="1" applyFont="1" applyFill="1" applyBorder="1" applyAlignment="1" applyProtection="1">
      <alignment horizontal="right" vertical="center"/>
      <protection locked="0"/>
    </xf>
    <xf numFmtId="49" fontId="68" fillId="0" borderId="10" xfId="0" applyNumberFormat="1" applyFont="1" applyBorder="1" applyAlignment="1" applyProtection="1">
      <alignment horizontal="center" vertical="center"/>
      <protection locked="0"/>
    </xf>
    <xf numFmtId="3" fontId="67" fillId="35" borderId="10" xfId="0" applyNumberFormat="1" applyFont="1" applyFill="1" applyBorder="1" applyAlignment="1" applyProtection="1">
      <alignment horizontal="right" vertical="center"/>
      <protection locked="0"/>
    </xf>
    <xf numFmtId="4" fontId="67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67" fillId="35" borderId="10" xfId="0" applyFont="1" applyFill="1" applyBorder="1" applyAlignment="1" applyProtection="1">
      <alignment wrapText="1"/>
      <protection locked="0"/>
    </xf>
    <xf numFmtId="0" fontId="67" fillId="35" borderId="10" xfId="0" applyFont="1" applyFill="1" applyBorder="1" applyAlignment="1" applyProtection="1">
      <alignment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wrapText="1"/>
      <protection locked="0"/>
    </xf>
    <xf numFmtId="0" fontId="63" fillId="0" borderId="0" xfId="0" applyFont="1" applyBorder="1" applyAlignment="1" applyProtection="1">
      <alignment/>
      <protection locked="0"/>
    </xf>
    <xf numFmtId="0" fontId="66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/>
      <protection locked="0"/>
    </xf>
    <xf numFmtId="0" fontId="63" fillId="0" borderId="0" xfId="0" applyFont="1" applyBorder="1" applyAlignment="1" applyProtection="1">
      <alignment horizontal="right"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/>
      <protection locked="0"/>
    </xf>
    <xf numFmtId="4" fontId="68" fillId="0" borderId="10" xfId="0" applyNumberFormat="1" applyFont="1" applyBorder="1" applyAlignment="1" applyProtection="1">
      <alignment horizontal="right"/>
      <protection/>
    </xf>
    <xf numFmtId="4" fontId="62" fillId="0" borderId="10" xfId="0" applyNumberFormat="1" applyFont="1" applyBorder="1" applyAlignment="1" applyProtection="1">
      <alignment horizontal="right"/>
      <protection/>
    </xf>
    <xf numFmtId="4" fontId="62" fillId="0" borderId="10" xfId="0" applyNumberFormat="1" applyFont="1" applyBorder="1" applyAlignment="1" applyProtection="1">
      <alignment horizontal="right" vertical="center" wrapText="1"/>
      <protection/>
    </xf>
    <xf numFmtId="4" fontId="68" fillId="0" borderId="10" xfId="0" applyNumberFormat="1" applyFont="1" applyBorder="1" applyAlignment="1" applyProtection="1">
      <alignment wrapText="1"/>
      <protection/>
    </xf>
    <xf numFmtId="4" fontId="68" fillId="0" borderId="10" xfId="0" applyNumberFormat="1" applyFont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70" fillId="0" borderId="0" xfId="0" applyFont="1" applyAlignment="1" applyProtection="1">
      <alignment horizontal="right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49" fontId="62" fillId="35" borderId="10" xfId="0" applyNumberFormat="1" applyFont="1" applyFill="1" applyBorder="1" applyAlignment="1" applyProtection="1">
      <alignment vertical="center"/>
      <protection locked="0"/>
    </xf>
    <xf numFmtId="0" fontId="62" fillId="35" borderId="10" xfId="0" applyFont="1" applyFill="1" applyBorder="1" applyAlignment="1" applyProtection="1">
      <alignment vertical="center"/>
      <protection locked="0"/>
    </xf>
    <xf numFmtId="49" fontId="62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35" borderId="10" xfId="44" applyNumberFormat="1" applyFont="1" applyFill="1" applyBorder="1" applyAlignment="1" applyProtection="1">
      <alignment horizontal="center" vertical="center" wrapText="1"/>
      <protection locked="0"/>
    </xf>
    <xf numFmtId="49" fontId="65" fillId="35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vertical="top" wrapText="1"/>
      <protection locked="0"/>
    </xf>
    <xf numFmtId="0" fontId="2" fillId="0" borderId="0" xfId="44" applyNumberFormat="1" applyFont="1" applyFill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wrapText="1"/>
      <protection locked="0"/>
    </xf>
    <xf numFmtId="49" fontId="62" fillId="35" borderId="10" xfId="0" applyNumberFormat="1" applyFont="1" applyFill="1" applyBorder="1" applyAlignment="1" applyProtection="1">
      <alignment vertical="center" wrapText="1"/>
      <protection locked="0"/>
    </xf>
    <xf numFmtId="49" fontId="62" fillId="0" borderId="0" xfId="0" applyNumberFormat="1" applyFont="1" applyBorder="1" applyAlignment="1">
      <alignment vertical="center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49" fontId="10" fillId="0" borderId="13" xfId="44" applyNumberFormat="1" applyFont="1" applyFill="1" applyBorder="1" applyAlignment="1" applyProtection="1">
      <alignment horizontal="center" vertical="center" wrapText="1"/>
      <protection locked="0"/>
    </xf>
    <xf numFmtId="0" fontId="17" fillId="34" borderId="0" xfId="0" applyFont="1" applyFill="1" applyAlignment="1" applyProtection="1">
      <alignment vertical="center" wrapText="1"/>
      <protection locked="0"/>
    </xf>
    <xf numFmtId="0" fontId="9" fillId="0" borderId="10" xfId="0" applyNumberFormat="1" applyFont="1" applyBorder="1" applyAlignment="1">
      <alignment vertical="center" wrapText="1"/>
    </xf>
    <xf numFmtId="0" fontId="71" fillId="35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3" fontId="72" fillId="35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72" fillId="35" borderId="10" xfId="0" applyNumberFormat="1" applyFont="1" applyFill="1" applyBorder="1" applyAlignment="1" applyProtection="1">
      <alignment vertical="center"/>
      <protection locked="0"/>
    </xf>
    <xf numFmtId="0" fontId="72" fillId="35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49" fontId="72" fillId="35" borderId="10" xfId="0" applyNumberFormat="1" applyFont="1" applyFill="1" applyBorder="1" applyAlignment="1" applyProtection="1">
      <alignment horizontal="center" vertical="center"/>
      <protection locked="0"/>
    </xf>
    <xf numFmtId="0" fontId="72" fillId="35" borderId="10" xfId="0" applyFont="1" applyFill="1" applyBorder="1" applyAlignment="1" applyProtection="1">
      <alignment horizontal="center" vertical="center"/>
      <protection locked="0"/>
    </xf>
    <xf numFmtId="0" fontId="72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49" fontId="72" fillId="35" borderId="10" xfId="0" applyNumberFormat="1" applyFont="1" applyFill="1" applyBorder="1" applyAlignment="1" applyProtection="1">
      <alignment vertical="center" wrapText="1"/>
      <protection locked="0"/>
    </xf>
    <xf numFmtId="49" fontId="71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left" vertical="center" wrapText="1"/>
    </xf>
    <xf numFmtId="2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44" applyNumberFormat="1" applyFont="1" applyFill="1" applyBorder="1" applyAlignment="1" applyProtection="1">
      <alignment horizontal="center" vertical="center" wrapText="1"/>
      <protection locked="0"/>
    </xf>
    <xf numFmtId="49" fontId="72" fillId="0" borderId="10" xfId="0" applyNumberFormat="1" applyFont="1" applyFill="1" applyBorder="1" applyAlignment="1">
      <alignment horizontal="center" vertical="center" wrapText="1"/>
    </xf>
    <xf numFmtId="3" fontId="8" fillId="35" borderId="10" xfId="44" applyNumberFormat="1" applyFont="1" applyFill="1" applyBorder="1" applyAlignment="1" applyProtection="1">
      <alignment horizontal="center" vertical="center" wrapText="1"/>
      <protection locked="0"/>
    </xf>
    <xf numFmtId="3" fontId="8" fillId="35" borderId="10" xfId="44" applyNumberFormat="1" applyFont="1" applyFill="1" applyBorder="1" applyAlignment="1" applyProtection="1">
      <alignment horizontal="center" vertical="center"/>
      <protection locked="0"/>
    </xf>
    <xf numFmtId="4" fontId="8" fillId="35" borderId="10" xfId="44" applyNumberFormat="1" applyFont="1" applyFill="1" applyBorder="1" applyAlignment="1" applyProtection="1">
      <alignment horizontal="center" vertical="center" wrapText="1"/>
      <protection locked="0"/>
    </xf>
    <xf numFmtId="3" fontId="4" fillId="35" borderId="10" xfId="0" applyNumberFormat="1" applyFont="1" applyFill="1" applyBorder="1" applyAlignment="1" applyProtection="1">
      <alignment horizontal="center" vertical="center"/>
      <protection locked="0"/>
    </xf>
    <xf numFmtId="4" fontId="4" fillId="35" borderId="10" xfId="0" applyNumberFormat="1" applyFont="1" applyFill="1" applyBorder="1" applyAlignment="1" applyProtection="1">
      <alignment horizontal="center" vertical="center"/>
      <protection locked="0"/>
    </xf>
    <xf numFmtId="49" fontId="72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/>
    </xf>
    <xf numFmtId="3" fontId="72" fillId="0" borderId="10" xfId="0" applyNumberFormat="1" applyFont="1" applyBorder="1" applyAlignment="1">
      <alignment horizontal="center" vertical="center"/>
    </xf>
    <xf numFmtId="49" fontId="7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2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72" fillId="0" borderId="10" xfId="0" applyNumberFormat="1" applyFont="1" applyBorder="1" applyAlignment="1">
      <alignment horizontal="left" vertical="center" wrapText="1"/>
    </xf>
    <xf numFmtId="49" fontId="72" fillId="0" borderId="10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left" vertical="center" wrapText="1" shrinkToFit="1"/>
    </xf>
    <xf numFmtId="49" fontId="7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62" fillId="35" borderId="10" xfId="0" applyFont="1" applyFill="1" applyBorder="1" applyAlignment="1" applyProtection="1">
      <alignment horizontal="left"/>
      <protection locked="0"/>
    </xf>
    <xf numFmtId="4" fontId="4" fillId="0" borderId="10" xfId="53" applyNumberFormat="1" applyFont="1" applyBorder="1" applyAlignment="1">
      <alignment horizontal="center" vertical="center"/>
      <protection/>
    </xf>
    <xf numFmtId="4" fontId="4" fillId="35" borderId="10" xfId="53" applyNumberFormat="1" applyFont="1" applyFill="1" applyBorder="1" applyAlignment="1" applyProtection="1">
      <alignment horizontal="center" vertical="center"/>
      <protection locked="0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2" fontId="72" fillId="0" borderId="0" xfId="44" applyNumberFormat="1" applyFont="1" applyAlignment="1">
      <alignment horizontal="center" wrapText="1"/>
      <protection/>
    </xf>
    <xf numFmtId="172" fontId="68" fillId="0" borderId="10" xfId="0" applyNumberFormat="1" applyFont="1" applyBorder="1" applyAlignment="1" applyProtection="1">
      <alignment horizontal="right" vertical="center" wrapText="1"/>
      <protection/>
    </xf>
    <xf numFmtId="172" fontId="68" fillId="0" borderId="10" xfId="0" applyNumberFormat="1" applyFont="1" applyBorder="1" applyAlignment="1" applyProtection="1">
      <alignment horizontal="right"/>
      <protection/>
    </xf>
    <xf numFmtId="49" fontId="10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44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53" applyNumberFormat="1" applyFont="1" applyBorder="1" applyAlignment="1">
      <alignment horizontal="center" vertical="center"/>
      <protection/>
    </xf>
    <xf numFmtId="172" fontId="19" fillId="0" borderId="10" xfId="53" applyNumberFormat="1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72" fontId="68" fillId="0" borderId="10" xfId="0" applyNumberFormat="1" applyFont="1" applyBorder="1" applyAlignment="1" applyProtection="1">
      <alignment wrapText="1"/>
      <protection/>
    </xf>
    <xf numFmtId="0" fontId="74" fillId="0" borderId="10" xfId="0" applyFont="1" applyBorder="1" applyAlignment="1" applyProtection="1">
      <alignment horizontal="center" vertical="center" wrapText="1"/>
      <protection locked="0"/>
    </xf>
    <xf numFmtId="49" fontId="68" fillId="0" borderId="18" xfId="0" applyNumberFormat="1" applyFont="1" applyBorder="1" applyAlignment="1" applyProtection="1">
      <alignment horizontal="center" vertical="center"/>
      <protection locked="0"/>
    </xf>
    <xf numFmtId="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65" fillId="0" borderId="10" xfId="0" applyNumberFormat="1" applyFont="1" applyBorder="1" applyAlignment="1" applyProtection="1">
      <alignment horizontal="center" vertical="center"/>
      <protection/>
    </xf>
    <xf numFmtId="4" fontId="65" fillId="35" borderId="10" xfId="0" applyNumberFormat="1" applyFont="1" applyFill="1" applyBorder="1" applyAlignment="1" applyProtection="1">
      <alignment horizontal="center" vertical="center"/>
      <protection locked="0"/>
    </xf>
    <xf numFmtId="4" fontId="65" fillId="0" borderId="10" xfId="0" applyNumberFormat="1" applyFont="1" applyBorder="1" applyAlignment="1" applyProtection="1">
      <alignment horizontal="center" vertical="center" wrapText="1"/>
      <protection/>
    </xf>
    <xf numFmtId="3" fontId="65" fillId="0" borderId="14" xfId="0" applyNumberFormat="1" applyFont="1" applyBorder="1" applyAlignment="1">
      <alignment horizontal="center" vertical="center"/>
    </xf>
    <xf numFmtId="4" fontId="65" fillId="0" borderId="14" xfId="0" applyNumberFormat="1" applyFont="1" applyBorder="1" applyAlignment="1">
      <alignment horizontal="center" vertical="center"/>
    </xf>
    <xf numFmtId="3" fontId="65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65" fillId="35" borderId="10" xfId="0" applyNumberFormat="1" applyFont="1" applyFill="1" applyBorder="1" applyAlignment="1" applyProtection="1">
      <alignment horizontal="center" vertical="center"/>
      <protection locked="0"/>
    </xf>
    <xf numFmtId="4" fontId="65" fillId="0" borderId="10" xfId="0" applyNumberFormat="1" applyFont="1" applyBorder="1" applyAlignment="1">
      <alignment horizontal="right" vertical="center" wrapText="1"/>
    </xf>
    <xf numFmtId="0" fontId="65" fillId="35" borderId="10" xfId="0" applyFont="1" applyFill="1" applyBorder="1" applyAlignment="1" applyProtection="1">
      <alignment horizontal="center" vertical="center" wrapText="1"/>
      <protection locked="0"/>
    </xf>
    <xf numFmtId="4" fontId="6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4" fontId="75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 shrinkToFit="1"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3" fontId="65" fillId="0" borderId="10" xfId="0" applyNumberFormat="1" applyFont="1" applyFill="1" applyBorder="1" applyAlignment="1">
      <alignment horizontal="center" vertical="center" wrapText="1" shrinkToFit="1"/>
    </xf>
    <xf numFmtId="0" fontId="65" fillId="35" borderId="10" xfId="0" applyFont="1" applyFill="1" applyBorder="1" applyAlignment="1" applyProtection="1">
      <alignment vertical="center"/>
      <protection locked="0"/>
    </xf>
    <xf numFmtId="49" fontId="65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65" fillId="35" borderId="12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wrapText="1"/>
    </xf>
    <xf numFmtId="3" fontId="65" fillId="0" borderId="10" xfId="0" applyNumberFormat="1" applyFont="1" applyFill="1" applyBorder="1" applyAlignment="1">
      <alignment horizontal="center" vertical="center" wrapText="1"/>
    </xf>
    <xf numFmtId="3" fontId="65" fillId="0" borderId="10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71" fillId="0" borderId="10" xfId="0" applyNumberFormat="1" applyFont="1" applyBorder="1" applyAlignment="1">
      <alignment horizontal="center" vertical="center" wrapText="1"/>
    </xf>
    <xf numFmtId="3" fontId="68" fillId="0" borderId="10" xfId="0" applyNumberFormat="1" applyFont="1" applyBorder="1" applyAlignment="1" applyProtection="1">
      <alignment wrapText="1"/>
      <protection/>
    </xf>
    <xf numFmtId="49" fontId="71" fillId="35" borderId="10" xfId="0" applyNumberFormat="1" applyFont="1" applyFill="1" applyBorder="1" applyAlignment="1" applyProtection="1">
      <alignment vertical="center" wrapText="1"/>
      <protection locked="0"/>
    </xf>
    <xf numFmtId="3" fontId="21" fillId="35" borderId="10" xfId="44" applyNumberFormat="1" applyFont="1" applyFill="1" applyBorder="1" applyAlignment="1" applyProtection="1">
      <alignment horizontal="center" vertical="center"/>
      <protection locked="0"/>
    </xf>
    <xf numFmtId="4" fontId="22" fillId="0" borderId="10" xfId="53" applyNumberFormat="1" applyFont="1" applyBorder="1" applyAlignment="1">
      <alignment horizontal="center" vertical="center"/>
      <protection/>
    </xf>
    <xf numFmtId="49" fontId="72" fillId="35" borderId="18" xfId="0" applyNumberFormat="1" applyFont="1" applyFill="1" applyBorder="1" applyAlignment="1" applyProtection="1">
      <alignment horizontal="center" vertical="center"/>
      <protection locked="0"/>
    </xf>
    <xf numFmtId="49" fontId="72" fillId="35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8" fillId="0" borderId="0" xfId="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49" fontId="72" fillId="35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wrapText="1"/>
      <protection/>
    </xf>
    <xf numFmtId="0" fontId="68" fillId="0" borderId="13" xfId="0" applyFont="1" applyBorder="1" applyAlignment="1" applyProtection="1">
      <alignment horizontal="right" vertical="center" wrapText="1"/>
      <protection locked="0"/>
    </xf>
    <xf numFmtId="0" fontId="69" fillId="0" borderId="15" xfId="0" applyFont="1" applyBorder="1" applyAlignment="1" applyProtection="1">
      <alignment horizontal="right" vertical="center" wrapText="1"/>
      <protection locked="0"/>
    </xf>
    <xf numFmtId="0" fontId="69" fillId="0" borderId="16" xfId="0" applyFont="1" applyBorder="1" applyAlignment="1" applyProtection="1">
      <alignment horizontal="right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2" fillId="0" borderId="0" xfId="0" applyFont="1" applyAlignment="1" applyProtection="1">
      <alignment vertical="center" wrapText="1"/>
      <protection locked="0"/>
    </xf>
    <xf numFmtId="0" fontId="67" fillId="0" borderId="0" xfId="0" applyFont="1" applyAlignment="1" applyProtection="1">
      <alignment vertical="center" wrapText="1"/>
      <protection locked="0"/>
    </xf>
    <xf numFmtId="0" fontId="68" fillId="0" borderId="11" xfId="0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 applyProtection="1">
      <alignment horizontal="center"/>
      <protection locked="0"/>
    </xf>
    <xf numFmtId="0" fontId="67" fillId="0" borderId="11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right" vertical="center" wrapText="1"/>
      <protection locked="0"/>
    </xf>
    <xf numFmtId="0" fontId="68" fillId="0" borderId="16" xfId="0" applyFont="1" applyBorder="1" applyAlignment="1" applyProtection="1">
      <alignment horizontal="right" vertical="center" wrapText="1"/>
      <protection locked="0"/>
    </xf>
    <xf numFmtId="0" fontId="68" fillId="0" borderId="13" xfId="0" applyFont="1" applyBorder="1" applyAlignment="1" applyProtection="1">
      <alignment horizontal="left" vertical="center" wrapText="1"/>
      <protection locked="0"/>
    </xf>
    <xf numFmtId="0" fontId="69" fillId="0" borderId="15" xfId="0" applyFont="1" applyBorder="1" applyAlignment="1" applyProtection="1">
      <alignment horizontal="left" vertical="center" wrapText="1"/>
      <protection locked="0"/>
    </xf>
    <xf numFmtId="0" fontId="69" fillId="0" borderId="16" xfId="0" applyFont="1" applyBorder="1" applyAlignment="1" applyProtection="1">
      <alignment horizontal="left" vertical="center" wrapText="1"/>
      <protection locked="0"/>
    </xf>
    <xf numFmtId="0" fontId="68" fillId="0" borderId="18" xfId="0" applyFont="1" applyBorder="1" applyAlignment="1" applyProtection="1">
      <alignment horizontal="center" vertical="center" wrapText="1"/>
      <protection locked="0"/>
    </xf>
    <xf numFmtId="0" fontId="68" fillId="0" borderId="12" xfId="0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/>
      <protection locked="0"/>
    </xf>
    <xf numFmtId="0" fontId="67" fillId="0" borderId="12" xfId="0" applyFont="1" applyBorder="1" applyAlignment="1" applyProtection="1">
      <alignment/>
      <protection locked="0"/>
    </xf>
    <xf numFmtId="0" fontId="67" fillId="0" borderId="20" xfId="0" applyFont="1" applyBorder="1" applyAlignment="1" applyProtection="1">
      <alignment/>
      <protection locked="0"/>
    </xf>
    <xf numFmtId="0" fontId="68" fillId="0" borderId="15" xfId="0" applyFont="1" applyBorder="1" applyAlignment="1" applyProtection="1">
      <alignment horizontal="left" vertical="center" wrapText="1"/>
      <protection locked="0"/>
    </xf>
    <xf numFmtId="0" fontId="68" fillId="0" borderId="16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right"/>
      <protection locked="0"/>
    </xf>
    <xf numFmtId="0" fontId="63" fillId="0" borderId="0" xfId="0" applyFont="1" applyBorder="1" applyAlignment="1" applyProtection="1">
      <alignment horizontal="left" vertical="center" wrapText="1"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68" fillId="0" borderId="13" xfId="0" applyFont="1" applyBorder="1" applyAlignment="1" applyProtection="1">
      <alignment horizontal="center" vertical="center" wrapText="1"/>
      <protection/>
    </xf>
    <xf numFmtId="0" fontId="69" fillId="0" borderId="15" xfId="0" applyFont="1" applyBorder="1" applyAlignment="1" applyProtection="1">
      <alignment wrapText="1"/>
      <protection/>
    </xf>
    <xf numFmtId="0" fontId="69" fillId="0" borderId="16" xfId="0" applyFont="1" applyBorder="1" applyAlignment="1" applyProtection="1">
      <alignment wrapText="1"/>
      <protection/>
    </xf>
    <xf numFmtId="0" fontId="63" fillId="0" borderId="0" xfId="0" applyFont="1" applyBorder="1" applyAlignment="1" applyProtection="1">
      <alignment horizontal="left" vertical="top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3" fillId="0" borderId="0" xfId="0" applyFont="1" applyBorder="1" applyAlignment="1" applyProtection="1">
      <alignment horizontal="left" vertical="center"/>
      <protection locked="0"/>
    </xf>
    <xf numFmtId="0" fontId="72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7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68" fillId="0" borderId="1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76" fillId="0" borderId="18" xfId="0" applyFont="1" applyFill="1" applyBorder="1" applyAlignment="1" applyProtection="1">
      <alignment horizontal="center" vertical="center" wrapText="1"/>
      <protection locked="0"/>
    </xf>
    <xf numFmtId="0" fontId="76" fillId="0" borderId="20" xfId="0" applyFont="1" applyFill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8" fillId="0" borderId="13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3" fillId="0" borderId="0" xfId="0" applyFont="1" applyAlignment="1" applyProtection="1">
      <alignment wrapText="1"/>
      <protection locked="0"/>
    </xf>
    <xf numFmtId="0" fontId="72" fillId="0" borderId="11" xfId="0" applyFont="1" applyBorder="1" applyAlignment="1" applyProtection="1">
      <alignment horizontal="center" vertical="top" wrapText="1"/>
      <protection locked="0"/>
    </xf>
    <xf numFmtId="0" fontId="73" fillId="0" borderId="11" xfId="0" applyFont="1" applyBorder="1" applyAlignment="1" applyProtection="1">
      <alignment vertical="top" wrapText="1"/>
      <protection locked="0"/>
    </xf>
    <xf numFmtId="0" fontId="68" fillId="0" borderId="15" xfId="0" applyFont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 applyProtection="1">
      <alignment horizontal="center" vertical="center" wrapText="1"/>
      <protection locked="0"/>
    </xf>
    <xf numFmtId="0" fontId="7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9" fontId="65" fillId="35" borderId="18" xfId="0" applyNumberFormat="1" applyFont="1" applyFill="1" applyBorder="1" applyAlignment="1" applyProtection="1">
      <alignment horizontal="center" vertical="center"/>
      <protection locked="0"/>
    </xf>
    <xf numFmtId="49" fontId="65" fillId="35" borderId="12" xfId="0" applyNumberFormat="1" applyFont="1" applyFill="1" applyBorder="1" applyAlignment="1" applyProtection="1">
      <alignment horizontal="center" vertical="center"/>
      <protection locked="0"/>
    </xf>
    <xf numFmtId="49" fontId="65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4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44" applyNumberFormat="1" applyFont="1" applyFill="1" applyBorder="1" applyAlignment="1" applyProtection="1">
      <alignment horizontal="center" vertical="top"/>
      <protection locked="0"/>
    </xf>
    <xf numFmtId="49" fontId="12" fillId="0" borderId="18" xfId="44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44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6" xfId="53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44" applyFont="1" applyAlignment="1">
      <alignment horizontal="left" wrapText="1"/>
      <protection/>
    </xf>
    <xf numFmtId="0" fontId="15" fillId="0" borderId="13" xfId="53" applyFont="1" applyBorder="1" applyAlignment="1">
      <alignment horizontal="center" wrapText="1"/>
      <protection/>
    </xf>
    <xf numFmtId="0" fontId="15" fillId="0" borderId="15" xfId="53" applyFont="1" applyBorder="1" applyAlignment="1">
      <alignment horizontal="center" wrapText="1"/>
      <protection/>
    </xf>
    <xf numFmtId="0" fontId="15" fillId="0" borderId="16" xfId="53" applyFont="1" applyBorder="1" applyAlignment="1">
      <alignment horizontal="center" wrapText="1"/>
      <protection/>
    </xf>
    <xf numFmtId="49" fontId="12" fillId="0" borderId="12" xfId="44" applyNumberFormat="1" applyFont="1" applyFill="1" applyBorder="1" applyAlignment="1" applyProtection="1">
      <alignment horizontal="center" vertical="center" wrapText="1"/>
      <protection locked="0"/>
    </xf>
    <xf numFmtId="2" fontId="12" fillId="0" borderId="18" xfId="44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44" applyNumberFormat="1" applyFont="1" applyFill="1" applyBorder="1" applyAlignment="1" applyProtection="1">
      <alignment horizontal="center" vertical="center" wrapText="1"/>
      <protection locked="0"/>
    </xf>
    <xf numFmtId="2" fontId="12" fillId="0" borderId="20" xfId="44" applyNumberFormat="1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Alignment="1">
      <alignment horizontal="right"/>
    </xf>
    <xf numFmtId="0" fontId="68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view="pageBreakPreview" zoomScale="70" zoomScaleNormal="63" zoomScaleSheetLayoutView="70" zoomScalePageLayoutView="50" workbookViewId="0" topLeftCell="A4">
      <pane xSplit="3" ySplit="13" topLeftCell="D17" activePane="bottomRight" state="frozen"/>
      <selection pane="topLeft" activeCell="A4" sqref="A4"/>
      <selection pane="topRight" activeCell="D4" sqref="D4"/>
      <selection pane="bottomLeft" activeCell="A17" sqref="A17"/>
      <selection pane="bottomRight" activeCell="J17" sqref="J17"/>
    </sheetView>
  </sheetViews>
  <sheetFormatPr defaultColWidth="8.8515625" defaultRowHeight="15"/>
  <cols>
    <col min="1" max="1" width="7.8515625" style="40" bestFit="1" customWidth="1"/>
    <col min="2" max="2" width="18.8515625" style="40" customWidth="1"/>
    <col min="3" max="3" width="9.28125" style="40" customWidth="1"/>
    <col min="4" max="4" width="19.421875" style="40" customWidth="1"/>
    <col min="5" max="5" width="14.28125" style="40" customWidth="1"/>
    <col min="6" max="6" width="11.8515625" style="40" customWidth="1"/>
    <col min="7" max="7" width="12.00390625" style="40" customWidth="1"/>
    <col min="8" max="8" width="12.140625" style="40" customWidth="1"/>
    <col min="9" max="9" width="15.140625" style="40" customWidth="1"/>
    <col min="10" max="10" width="15.7109375" style="40" customWidth="1"/>
    <col min="11" max="12" width="13.7109375" style="40" customWidth="1"/>
    <col min="13" max="13" width="14.00390625" style="40" customWidth="1"/>
    <col min="14" max="14" width="20.140625" style="40" customWidth="1"/>
    <col min="15" max="15" width="15.7109375" style="40" customWidth="1"/>
    <col min="16" max="16" width="19.421875" style="40" customWidth="1"/>
    <col min="17" max="17" width="15.8515625" style="40" customWidth="1"/>
    <col min="18" max="18" width="11.8515625" style="40" customWidth="1"/>
    <col min="19" max="19" width="10.57421875" style="40" customWidth="1"/>
    <col min="20" max="20" width="10.28125" style="40" customWidth="1"/>
    <col min="21" max="21" width="14.57421875" style="40" customWidth="1"/>
    <col min="22" max="22" width="15.57421875" style="40" customWidth="1"/>
    <col min="23" max="23" width="13.7109375" style="40" customWidth="1"/>
    <col min="24" max="24" width="12.421875" style="40" customWidth="1"/>
    <col min="25" max="25" width="14.28125" style="40" customWidth="1"/>
    <col min="26" max="26" width="15.7109375" style="40" customWidth="1"/>
    <col min="27" max="27" width="14.140625" style="40" customWidth="1"/>
    <col min="28" max="28" width="9.00390625" style="40" customWidth="1"/>
    <col min="29" max="29" width="10.8515625" style="40" customWidth="1"/>
    <col min="30" max="30" width="10.7109375" style="40" customWidth="1"/>
    <col min="31" max="31" width="8.8515625" style="40" customWidth="1"/>
    <col min="32" max="32" width="99.57421875" style="40" customWidth="1"/>
    <col min="33" max="16384" width="8.8515625" style="40" customWidth="1"/>
  </cols>
  <sheetData>
    <row r="1" spans="15:30" ht="18.75">
      <c r="O1" s="41" t="s">
        <v>123</v>
      </c>
      <c r="AC1" s="272"/>
      <c r="AD1" s="272"/>
    </row>
    <row r="2" spans="2:28" ht="36" customHeight="1">
      <c r="B2" s="42"/>
      <c r="C2" s="241" t="s">
        <v>96</v>
      </c>
      <c r="D2" s="241"/>
      <c r="E2" s="241"/>
      <c r="F2" s="241"/>
      <c r="G2" s="241"/>
      <c r="H2" s="241"/>
      <c r="I2" s="241"/>
      <c r="J2" s="241"/>
      <c r="K2" s="242"/>
      <c r="L2" s="242"/>
      <c r="M2" s="242"/>
      <c r="N2" s="242"/>
      <c r="O2" s="242"/>
      <c r="P2" s="241" t="str">
        <f>C2</f>
        <v>Информация по услугам (работам), оказываемым (выполняемым) в соответствии с выданным муниципальным заданием</v>
      </c>
      <c r="Q2" s="241"/>
      <c r="R2" s="241"/>
      <c r="S2" s="241"/>
      <c r="T2" s="241"/>
      <c r="U2" s="241"/>
      <c r="V2" s="241"/>
      <c r="W2" s="241"/>
      <c r="X2" s="242"/>
      <c r="Y2" s="242"/>
      <c r="Z2" s="242"/>
      <c r="AA2" s="242"/>
      <c r="AB2" s="242"/>
    </row>
    <row r="3" spans="2:30" ht="16.5">
      <c r="B3" s="42"/>
      <c r="C3" s="239" t="s">
        <v>132</v>
      </c>
      <c r="D3" s="239"/>
      <c r="E3" s="239"/>
      <c r="F3" s="239"/>
      <c r="G3" s="239"/>
      <c r="H3" s="239"/>
      <c r="I3" s="239"/>
      <c r="J3" s="239"/>
      <c r="K3" s="240"/>
      <c r="L3" s="240"/>
      <c r="M3" s="240"/>
      <c r="N3" s="240"/>
      <c r="O3" s="240"/>
      <c r="P3" s="252" t="str">
        <f>C3</f>
        <v>по __МО "Город Сарапул"___________________________________________________________________________________________</v>
      </c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</row>
    <row r="4" spans="2:30" ht="16.5">
      <c r="B4" s="43"/>
      <c r="C4" s="257" t="s">
        <v>13</v>
      </c>
      <c r="D4" s="257"/>
      <c r="E4" s="257"/>
      <c r="F4" s="257"/>
      <c r="G4" s="257"/>
      <c r="H4" s="257"/>
      <c r="I4" s="257"/>
      <c r="J4" s="257"/>
      <c r="K4" s="258"/>
      <c r="L4" s="258"/>
      <c r="M4" s="258"/>
      <c r="N4" s="258"/>
      <c r="O4" s="258"/>
      <c r="P4" s="254" t="str">
        <f>C4</f>
        <v>наименование района (города)</v>
      </c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0" ht="15" customHeight="1">
      <c r="A5" s="264" t="s">
        <v>22</v>
      </c>
      <c r="B5" s="251" t="s">
        <v>0</v>
      </c>
      <c r="C5" s="251" t="s">
        <v>1</v>
      </c>
      <c r="D5" s="243" t="s">
        <v>92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 t="s">
        <v>93</v>
      </c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51" t="s">
        <v>279</v>
      </c>
      <c r="AC5" s="256"/>
      <c r="AD5" s="256"/>
    </row>
    <row r="6" spans="1:30" ht="118.5" customHeight="1">
      <c r="A6" s="265"/>
      <c r="B6" s="251"/>
      <c r="C6" s="251"/>
      <c r="D6" s="251" t="s">
        <v>12</v>
      </c>
      <c r="E6" s="251" t="s">
        <v>14</v>
      </c>
      <c r="F6" s="251"/>
      <c r="G6" s="251" t="s">
        <v>6</v>
      </c>
      <c r="H6" s="251"/>
      <c r="I6" s="251" t="s">
        <v>2</v>
      </c>
      <c r="J6" s="251" t="s">
        <v>278</v>
      </c>
      <c r="K6" s="251"/>
      <c r="L6" s="251"/>
      <c r="M6" s="251" t="s">
        <v>23</v>
      </c>
      <c r="N6" s="251"/>
      <c r="O6" s="251"/>
      <c r="P6" s="251" t="s">
        <v>66</v>
      </c>
      <c r="Q6" s="251" t="s">
        <v>67</v>
      </c>
      <c r="R6" s="251"/>
      <c r="S6" s="251" t="s">
        <v>68</v>
      </c>
      <c r="T6" s="251"/>
      <c r="U6" s="251" t="s">
        <v>69</v>
      </c>
      <c r="V6" s="251" t="s">
        <v>63</v>
      </c>
      <c r="W6" s="251"/>
      <c r="X6" s="251"/>
      <c r="Y6" s="251" t="s">
        <v>70</v>
      </c>
      <c r="Z6" s="251"/>
      <c r="AA6" s="251"/>
      <c r="AB6" s="256"/>
      <c r="AC6" s="256"/>
      <c r="AD6" s="256"/>
    </row>
    <row r="7" spans="1:30" ht="105.75" customHeight="1">
      <c r="A7" s="265"/>
      <c r="B7" s="251"/>
      <c r="C7" s="251"/>
      <c r="D7" s="251"/>
      <c r="E7" s="44" t="s">
        <v>3</v>
      </c>
      <c r="F7" s="44" t="s">
        <v>4</v>
      </c>
      <c r="G7" s="44" t="s">
        <v>3</v>
      </c>
      <c r="H7" s="44" t="s">
        <v>4</v>
      </c>
      <c r="I7" s="251"/>
      <c r="J7" s="44" t="s">
        <v>3</v>
      </c>
      <c r="K7" s="44" t="s">
        <v>8</v>
      </c>
      <c r="L7" s="44" t="s">
        <v>7</v>
      </c>
      <c r="M7" s="44" t="s">
        <v>3</v>
      </c>
      <c r="N7" s="44" t="s">
        <v>31</v>
      </c>
      <c r="O7" s="44" t="s">
        <v>59</v>
      </c>
      <c r="P7" s="251"/>
      <c r="Q7" s="44" t="s">
        <v>3</v>
      </c>
      <c r="R7" s="44" t="s">
        <v>4</v>
      </c>
      <c r="S7" s="44" t="s">
        <v>3</v>
      </c>
      <c r="T7" s="44" t="s">
        <v>4</v>
      </c>
      <c r="U7" s="251"/>
      <c r="V7" s="44" t="s">
        <v>3</v>
      </c>
      <c r="W7" s="44" t="s">
        <v>8</v>
      </c>
      <c r="X7" s="44" t="s">
        <v>7</v>
      </c>
      <c r="Y7" s="173" t="s">
        <v>3</v>
      </c>
      <c r="Z7" s="173" t="s">
        <v>31</v>
      </c>
      <c r="AA7" s="173" t="s">
        <v>71</v>
      </c>
      <c r="AB7" s="173" t="s">
        <v>9</v>
      </c>
      <c r="AC7" s="173" t="s">
        <v>10</v>
      </c>
      <c r="AD7" s="173" t="s">
        <v>11</v>
      </c>
    </row>
    <row r="8" spans="1:30" ht="36.75" customHeight="1">
      <c r="A8" s="266"/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 t="s">
        <v>21</v>
      </c>
      <c r="K8" s="45">
        <v>10</v>
      </c>
      <c r="L8" s="45">
        <v>11</v>
      </c>
      <c r="M8" s="45" t="s">
        <v>20</v>
      </c>
      <c r="N8" s="45">
        <v>13</v>
      </c>
      <c r="O8" s="45">
        <v>14</v>
      </c>
      <c r="P8" s="45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 t="s">
        <v>115</v>
      </c>
      <c r="W8" s="45">
        <v>22</v>
      </c>
      <c r="X8" s="45">
        <v>23</v>
      </c>
      <c r="Y8" s="45" t="s">
        <v>114</v>
      </c>
      <c r="Z8" s="45">
        <v>25</v>
      </c>
      <c r="AA8" s="45">
        <v>26</v>
      </c>
      <c r="AB8" s="45">
        <v>27</v>
      </c>
      <c r="AC8" s="45">
        <v>28</v>
      </c>
      <c r="AD8" s="45">
        <v>29</v>
      </c>
    </row>
    <row r="9" spans="1:30" ht="15.75" customHeight="1">
      <c r="A9" s="46"/>
      <c r="B9" s="267"/>
      <c r="C9" s="261" t="s">
        <v>65</v>
      </c>
      <c r="D9" s="270"/>
      <c r="E9" s="270"/>
      <c r="F9" s="270"/>
      <c r="G9" s="270"/>
      <c r="H9" s="270"/>
      <c r="I9" s="271"/>
      <c r="J9" s="161">
        <f aca="true" t="shared" si="0" ref="J9:O9">SUM(J10:J15)</f>
        <v>857402.605226526</v>
      </c>
      <c r="K9" s="161">
        <f t="shared" si="0"/>
        <v>480718.76999999996</v>
      </c>
      <c r="L9" s="161">
        <f t="shared" si="0"/>
        <v>376683.83999999997</v>
      </c>
      <c r="M9" s="161">
        <f t="shared" si="0"/>
        <v>99982.1</v>
      </c>
      <c r="N9" s="161">
        <f t="shared" si="0"/>
        <v>58129.4</v>
      </c>
      <c r="O9" s="161">
        <f t="shared" si="0"/>
        <v>42776.5</v>
      </c>
      <c r="P9" s="261" t="str">
        <f>C9</f>
        <v>Всего на выполнение муниципальных услуг,</v>
      </c>
      <c r="Q9" s="262"/>
      <c r="R9" s="262"/>
      <c r="S9" s="262"/>
      <c r="T9" s="262"/>
      <c r="U9" s="263"/>
      <c r="V9" s="161">
        <f aca="true" t="shared" si="1" ref="V9:AA9">SUM(V10:V15)</f>
        <v>1197881.5672515782</v>
      </c>
      <c r="W9" s="161">
        <f t="shared" si="1"/>
        <v>751276.4</v>
      </c>
      <c r="X9" s="161">
        <f t="shared" si="1"/>
        <v>446605.18000000005</v>
      </c>
      <c r="Y9" s="161">
        <f t="shared" si="1"/>
        <v>106320.8</v>
      </c>
      <c r="Z9" s="161">
        <f t="shared" si="1"/>
        <v>61470.6</v>
      </c>
      <c r="AA9" s="161">
        <f t="shared" si="1"/>
        <v>44850.2</v>
      </c>
      <c r="AB9" s="45"/>
      <c r="AC9" s="45"/>
      <c r="AD9" s="45"/>
    </row>
    <row r="10" spans="1:30" ht="15.75" customHeight="1">
      <c r="A10" s="47">
        <v>1</v>
      </c>
      <c r="B10" s="268"/>
      <c r="C10" s="248" t="s">
        <v>24</v>
      </c>
      <c r="D10" s="259"/>
      <c r="E10" s="259"/>
      <c r="F10" s="259"/>
      <c r="G10" s="259"/>
      <c r="H10" s="259"/>
      <c r="I10" s="260"/>
      <c r="J10" s="161">
        <f aca="true" t="shared" si="2" ref="J10:O10">J16</f>
        <v>689332.71</v>
      </c>
      <c r="K10" s="161">
        <f t="shared" si="2"/>
        <v>479671.86999999994</v>
      </c>
      <c r="L10" s="161">
        <f t="shared" si="2"/>
        <v>209660.83999999997</v>
      </c>
      <c r="M10" s="161">
        <f t="shared" si="2"/>
        <v>82818.5</v>
      </c>
      <c r="N10" s="161">
        <f t="shared" si="2"/>
        <v>58129.4</v>
      </c>
      <c r="O10" s="161">
        <f t="shared" si="2"/>
        <v>25612.9</v>
      </c>
      <c r="P10" s="248" t="str">
        <f aca="true" t="shared" si="3" ref="P10:P15">C10</f>
        <v>в т.ч. в сфере образования:</v>
      </c>
      <c r="Q10" s="249"/>
      <c r="R10" s="249"/>
      <c r="S10" s="249"/>
      <c r="T10" s="249"/>
      <c r="U10" s="250"/>
      <c r="V10" s="161">
        <f aca="true" t="shared" si="4" ref="V10:AA10">V16</f>
        <v>991396.81</v>
      </c>
      <c r="W10" s="161">
        <f t="shared" si="4"/>
        <v>750721.4</v>
      </c>
      <c r="X10" s="161">
        <f t="shared" si="4"/>
        <v>240675.41</v>
      </c>
      <c r="Y10" s="161">
        <f t="shared" si="4"/>
        <v>89900.8</v>
      </c>
      <c r="Z10" s="161">
        <f t="shared" si="4"/>
        <v>61470.6</v>
      </c>
      <c r="AA10" s="161">
        <f t="shared" si="4"/>
        <v>28430.2</v>
      </c>
      <c r="AB10" s="45"/>
      <c r="AC10" s="45"/>
      <c r="AD10" s="45"/>
    </row>
    <row r="11" spans="1:30" ht="15.75" customHeight="1">
      <c r="A11" s="47">
        <v>2</v>
      </c>
      <c r="B11" s="268"/>
      <c r="C11" s="248" t="s">
        <v>25</v>
      </c>
      <c r="D11" s="259"/>
      <c r="E11" s="259"/>
      <c r="F11" s="259"/>
      <c r="G11" s="259"/>
      <c r="H11" s="259"/>
      <c r="I11" s="260"/>
      <c r="J11" s="161">
        <f aca="true" t="shared" si="5" ref="J11:O11">J29</f>
        <v>0</v>
      </c>
      <c r="K11" s="161">
        <f t="shared" si="5"/>
        <v>0</v>
      </c>
      <c r="L11" s="161">
        <f t="shared" si="5"/>
        <v>0</v>
      </c>
      <c r="M11" s="161">
        <f t="shared" si="5"/>
        <v>0</v>
      </c>
      <c r="N11" s="161">
        <f t="shared" si="5"/>
        <v>0</v>
      </c>
      <c r="O11" s="161">
        <f t="shared" si="5"/>
        <v>0</v>
      </c>
      <c r="P11" s="248" t="str">
        <f t="shared" si="3"/>
        <v>в сфере здравоохранения:</v>
      </c>
      <c r="Q11" s="249"/>
      <c r="R11" s="249"/>
      <c r="S11" s="249"/>
      <c r="T11" s="249"/>
      <c r="U11" s="250"/>
      <c r="V11" s="161">
        <f aca="true" t="shared" si="6" ref="V11:AA11">V29</f>
        <v>0</v>
      </c>
      <c r="W11" s="161">
        <f t="shared" si="6"/>
        <v>0</v>
      </c>
      <c r="X11" s="161">
        <f t="shared" si="6"/>
        <v>0</v>
      </c>
      <c r="Y11" s="161">
        <f t="shared" si="6"/>
        <v>0</v>
      </c>
      <c r="Z11" s="161">
        <f t="shared" si="6"/>
        <v>0</v>
      </c>
      <c r="AA11" s="161">
        <f t="shared" si="6"/>
        <v>0</v>
      </c>
      <c r="AB11" s="45"/>
      <c r="AC11" s="45"/>
      <c r="AD11" s="45"/>
    </row>
    <row r="12" spans="1:30" ht="15.75" customHeight="1">
      <c r="A12" s="47">
        <v>3</v>
      </c>
      <c r="B12" s="268"/>
      <c r="C12" s="248" t="s">
        <v>26</v>
      </c>
      <c r="D12" s="259"/>
      <c r="E12" s="259"/>
      <c r="F12" s="259"/>
      <c r="G12" s="259"/>
      <c r="H12" s="259"/>
      <c r="I12" s="260"/>
      <c r="J12" s="161">
        <f aca="true" t="shared" si="7" ref="J12:O12">J31</f>
        <v>0</v>
      </c>
      <c r="K12" s="161">
        <f t="shared" si="7"/>
        <v>0</v>
      </c>
      <c r="L12" s="161">
        <f t="shared" si="7"/>
        <v>0</v>
      </c>
      <c r="M12" s="161">
        <f t="shared" si="7"/>
        <v>0</v>
      </c>
      <c r="N12" s="161">
        <f t="shared" si="7"/>
        <v>0</v>
      </c>
      <c r="O12" s="161">
        <f t="shared" si="7"/>
        <v>0</v>
      </c>
      <c r="P12" s="248" t="str">
        <f t="shared" si="3"/>
        <v>в сфере социальной защиты:</v>
      </c>
      <c r="Q12" s="249"/>
      <c r="R12" s="249"/>
      <c r="S12" s="249"/>
      <c r="T12" s="249"/>
      <c r="U12" s="250"/>
      <c r="V12" s="161">
        <f aca="true" t="shared" si="8" ref="V12:AA12">V31</f>
        <v>0</v>
      </c>
      <c r="W12" s="161">
        <f t="shared" si="8"/>
        <v>0</v>
      </c>
      <c r="X12" s="161">
        <f t="shared" si="8"/>
        <v>0</v>
      </c>
      <c r="Y12" s="161">
        <f t="shared" si="8"/>
        <v>0</v>
      </c>
      <c r="Z12" s="161">
        <f t="shared" si="8"/>
        <v>0</v>
      </c>
      <c r="AA12" s="161">
        <f t="shared" si="8"/>
        <v>0</v>
      </c>
      <c r="AB12" s="45"/>
      <c r="AC12" s="45"/>
      <c r="AD12" s="45"/>
    </row>
    <row r="13" spans="1:30" ht="15.75" customHeight="1">
      <c r="A13" s="47">
        <v>4</v>
      </c>
      <c r="B13" s="268"/>
      <c r="C13" s="248" t="s">
        <v>27</v>
      </c>
      <c r="D13" s="259"/>
      <c r="E13" s="259"/>
      <c r="F13" s="259"/>
      <c r="G13" s="259"/>
      <c r="H13" s="259"/>
      <c r="I13" s="260"/>
      <c r="J13" s="161">
        <f aca="true" t="shared" si="9" ref="J13:O13">J33</f>
        <v>100756.70109409999</v>
      </c>
      <c r="K13" s="161">
        <f t="shared" si="9"/>
        <v>403.70000000000005</v>
      </c>
      <c r="L13" s="161">
        <f t="shared" si="9"/>
        <v>100353</v>
      </c>
      <c r="M13" s="161">
        <f t="shared" si="9"/>
        <v>14763.599999999999</v>
      </c>
      <c r="N13" s="161">
        <f t="shared" si="9"/>
        <v>0</v>
      </c>
      <c r="O13" s="161">
        <f t="shared" si="9"/>
        <v>14763.599999999999</v>
      </c>
      <c r="P13" s="248" t="str">
        <f t="shared" si="3"/>
        <v>в сфере культуры:</v>
      </c>
      <c r="Q13" s="249"/>
      <c r="R13" s="249"/>
      <c r="S13" s="249"/>
      <c r="T13" s="249"/>
      <c r="U13" s="250"/>
      <c r="V13" s="161">
        <f aca="true" t="shared" si="10" ref="V13:AA13">V33</f>
        <v>104832.98993000001</v>
      </c>
      <c r="W13" s="161">
        <f t="shared" si="10"/>
        <v>555</v>
      </c>
      <c r="X13" s="161">
        <f t="shared" si="10"/>
        <v>104278</v>
      </c>
      <c r="Y13" s="161">
        <f t="shared" si="10"/>
        <v>14020</v>
      </c>
      <c r="Z13" s="161">
        <f t="shared" si="10"/>
        <v>0</v>
      </c>
      <c r="AA13" s="161">
        <f t="shared" si="10"/>
        <v>14020</v>
      </c>
      <c r="AB13" s="45"/>
      <c r="AC13" s="45"/>
      <c r="AD13" s="45"/>
    </row>
    <row r="14" spans="1:30" ht="15.75" customHeight="1">
      <c r="A14" s="47">
        <v>5</v>
      </c>
      <c r="B14" s="268"/>
      <c r="C14" s="248" t="s">
        <v>28</v>
      </c>
      <c r="D14" s="259"/>
      <c r="E14" s="259"/>
      <c r="F14" s="259"/>
      <c r="G14" s="259"/>
      <c r="H14" s="259"/>
      <c r="I14" s="260"/>
      <c r="J14" s="161">
        <f aca="true" t="shared" si="11" ref="J14:O14">J45</f>
        <v>7826.3</v>
      </c>
      <c r="K14" s="161">
        <f t="shared" si="11"/>
        <v>0</v>
      </c>
      <c r="L14" s="161">
        <f t="shared" si="11"/>
        <v>7826.3</v>
      </c>
      <c r="M14" s="161">
        <f t="shared" si="11"/>
        <v>0</v>
      </c>
      <c r="N14" s="161">
        <f t="shared" si="11"/>
        <v>0</v>
      </c>
      <c r="O14" s="161">
        <f t="shared" si="11"/>
        <v>0</v>
      </c>
      <c r="P14" s="248" t="str">
        <f t="shared" si="3"/>
        <v>в сфере физкультуры и спорта:</v>
      </c>
      <c r="Q14" s="249"/>
      <c r="R14" s="249"/>
      <c r="S14" s="249"/>
      <c r="T14" s="249"/>
      <c r="U14" s="250"/>
      <c r="V14" s="161">
        <f aca="true" t="shared" si="12" ref="V14:AA14">V45</f>
        <v>8742.580799999998</v>
      </c>
      <c r="W14" s="161">
        <f t="shared" si="12"/>
        <v>0</v>
      </c>
      <c r="X14" s="161">
        <f t="shared" si="12"/>
        <v>8742.58</v>
      </c>
      <c r="Y14" s="161">
        <f t="shared" si="12"/>
        <v>0</v>
      </c>
      <c r="Z14" s="161">
        <f t="shared" si="12"/>
        <v>0</v>
      </c>
      <c r="AA14" s="161">
        <f t="shared" si="12"/>
        <v>0</v>
      </c>
      <c r="AB14" s="45"/>
      <c r="AC14" s="45"/>
      <c r="AD14" s="45"/>
    </row>
    <row r="15" spans="1:30" ht="15.75" customHeight="1">
      <c r="A15" s="47">
        <v>6</v>
      </c>
      <c r="B15" s="269"/>
      <c r="C15" s="248" t="s">
        <v>29</v>
      </c>
      <c r="D15" s="259"/>
      <c r="E15" s="259"/>
      <c r="F15" s="259"/>
      <c r="G15" s="259"/>
      <c r="H15" s="259"/>
      <c r="I15" s="260"/>
      <c r="J15" s="161">
        <f aca="true" t="shared" si="13" ref="J15:O15">J49</f>
        <v>59486.894132426</v>
      </c>
      <c r="K15" s="161">
        <f t="shared" si="13"/>
        <v>643.2</v>
      </c>
      <c r="L15" s="161">
        <f t="shared" si="13"/>
        <v>58843.7</v>
      </c>
      <c r="M15" s="161">
        <f t="shared" si="13"/>
        <v>2400</v>
      </c>
      <c r="N15" s="161">
        <f t="shared" si="13"/>
        <v>0</v>
      </c>
      <c r="O15" s="161">
        <f t="shared" si="13"/>
        <v>2400</v>
      </c>
      <c r="P15" s="248" t="str">
        <f t="shared" si="3"/>
        <v>в иных сферах (перечислить):</v>
      </c>
      <c r="Q15" s="249"/>
      <c r="R15" s="249"/>
      <c r="S15" s="249"/>
      <c r="T15" s="249"/>
      <c r="U15" s="250"/>
      <c r="V15" s="161">
        <f aca="true" t="shared" si="14" ref="V15:AA15">V49</f>
        <v>92909.18652157801</v>
      </c>
      <c r="W15" s="161">
        <f t="shared" si="14"/>
        <v>0</v>
      </c>
      <c r="X15" s="161">
        <f t="shared" si="14"/>
        <v>92909.19000000002</v>
      </c>
      <c r="Y15" s="161">
        <f t="shared" si="14"/>
        <v>2400</v>
      </c>
      <c r="Z15" s="161">
        <f t="shared" si="14"/>
        <v>0</v>
      </c>
      <c r="AA15" s="161">
        <f t="shared" si="14"/>
        <v>2400</v>
      </c>
      <c r="AB15" s="45"/>
      <c r="AC15" s="45"/>
      <c r="AD15" s="45"/>
    </row>
    <row r="16" spans="1:30" s="50" customFormat="1" ht="15.75" customHeight="1">
      <c r="A16" s="48"/>
      <c r="B16" s="275" t="s">
        <v>15</v>
      </c>
      <c r="C16" s="276"/>
      <c r="D16" s="276"/>
      <c r="E16" s="276"/>
      <c r="F16" s="276"/>
      <c r="G16" s="276"/>
      <c r="H16" s="276"/>
      <c r="I16" s="277"/>
      <c r="J16" s="162">
        <f aca="true" t="shared" si="15" ref="J16:O16">SUM(J17:J28)</f>
        <v>689332.71</v>
      </c>
      <c r="K16" s="162">
        <f t="shared" si="15"/>
        <v>479671.86999999994</v>
      </c>
      <c r="L16" s="162">
        <f t="shared" si="15"/>
        <v>209660.83999999997</v>
      </c>
      <c r="M16" s="162">
        <f t="shared" si="15"/>
        <v>82818.5</v>
      </c>
      <c r="N16" s="162">
        <f t="shared" si="15"/>
        <v>58129.4</v>
      </c>
      <c r="O16" s="162">
        <f t="shared" si="15"/>
        <v>25612.9</v>
      </c>
      <c r="P16" s="246" t="str">
        <f>B16</f>
        <v>Услуги в сфере образования</v>
      </c>
      <c r="Q16" s="247"/>
      <c r="R16" s="247"/>
      <c r="S16" s="247"/>
      <c r="T16" s="247"/>
      <c r="U16" s="247"/>
      <c r="V16" s="172">
        <f aca="true" t="shared" si="16" ref="V16:AA16">SUM(V17:V28)</f>
        <v>991396.81</v>
      </c>
      <c r="W16" s="172">
        <f t="shared" si="16"/>
        <v>750721.4</v>
      </c>
      <c r="X16" s="172">
        <f t="shared" si="16"/>
        <v>240675.41</v>
      </c>
      <c r="Y16" s="172">
        <f t="shared" si="16"/>
        <v>89900.8</v>
      </c>
      <c r="Z16" s="172">
        <f t="shared" si="16"/>
        <v>61470.6</v>
      </c>
      <c r="AA16" s="172">
        <f t="shared" si="16"/>
        <v>28430.2</v>
      </c>
      <c r="AB16" s="71" t="s">
        <v>30</v>
      </c>
      <c r="AC16" s="71" t="s">
        <v>30</v>
      </c>
      <c r="AD16" s="71" t="s">
        <v>30</v>
      </c>
    </row>
    <row r="17" spans="1:30" s="85" customFormat="1" ht="126.75" customHeight="1">
      <c r="A17" s="121" t="s">
        <v>36</v>
      </c>
      <c r="B17" s="152" t="s">
        <v>290</v>
      </c>
      <c r="C17" s="121" t="s">
        <v>128</v>
      </c>
      <c r="D17" s="177">
        <v>1144</v>
      </c>
      <c r="E17" s="175">
        <v>10.91</v>
      </c>
      <c r="F17" s="175">
        <v>7.8</v>
      </c>
      <c r="G17" s="175">
        <v>4.55</v>
      </c>
      <c r="H17" s="175">
        <v>3.2</v>
      </c>
      <c r="I17" s="175">
        <v>319.56</v>
      </c>
      <c r="J17" s="175">
        <f>D17*(E17+G17)+I17</f>
        <v>18005.800000000003</v>
      </c>
      <c r="K17" s="175">
        <v>25.5</v>
      </c>
      <c r="L17" s="175">
        <v>17980.3</v>
      </c>
      <c r="M17" s="175">
        <f>N17+O17</f>
        <v>0</v>
      </c>
      <c r="N17" s="175"/>
      <c r="O17" s="175"/>
      <c r="P17" s="176">
        <v>1144</v>
      </c>
      <c r="Q17" s="175">
        <v>11.1</v>
      </c>
      <c r="R17" s="175">
        <v>8.1</v>
      </c>
      <c r="S17" s="175">
        <v>4.7</v>
      </c>
      <c r="T17" s="175">
        <v>3.55</v>
      </c>
      <c r="U17" s="175">
        <v>330.1</v>
      </c>
      <c r="V17" s="175">
        <f>P17*(Q17+S17)+U17</f>
        <v>18405.3</v>
      </c>
      <c r="W17" s="175"/>
      <c r="X17" s="175">
        <v>18405.3</v>
      </c>
      <c r="Y17" s="175">
        <f>Z17+AA17</f>
        <v>0</v>
      </c>
      <c r="Z17" s="175"/>
      <c r="AA17" s="175"/>
      <c r="AB17" s="177">
        <v>3</v>
      </c>
      <c r="AC17" s="177">
        <v>1013</v>
      </c>
      <c r="AD17" s="177">
        <v>95</v>
      </c>
    </row>
    <row r="18" spans="1:30" ht="81" customHeight="1">
      <c r="A18" s="136" t="s">
        <v>37</v>
      </c>
      <c r="B18" s="127" t="s">
        <v>133</v>
      </c>
      <c r="C18" s="130" t="s">
        <v>131</v>
      </c>
      <c r="D18" s="226">
        <v>1047</v>
      </c>
      <c r="E18" s="179">
        <v>13.02</v>
      </c>
      <c r="F18" s="179">
        <v>12.99</v>
      </c>
      <c r="G18" s="179">
        <v>10.26</v>
      </c>
      <c r="H18" s="179">
        <v>8.37</v>
      </c>
      <c r="I18" s="179">
        <v>1702.8</v>
      </c>
      <c r="J18" s="178">
        <f>D18*(E18+G18)+I18</f>
        <v>26076.96</v>
      </c>
      <c r="K18" s="178">
        <v>23290</v>
      </c>
      <c r="L18" s="178">
        <v>2786.96</v>
      </c>
      <c r="M18" s="179">
        <f aca="true" t="shared" si="17" ref="M18:M24">N18+O18</f>
        <v>4001.4</v>
      </c>
      <c r="N18" s="178"/>
      <c r="O18" s="178">
        <v>4001.4</v>
      </c>
      <c r="P18" s="180">
        <v>1049</v>
      </c>
      <c r="Q18" s="179">
        <v>20.25</v>
      </c>
      <c r="R18" s="179">
        <v>20.22</v>
      </c>
      <c r="S18" s="179">
        <v>15.12</v>
      </c>
      <c r="T18" s="179">
        <v>13.03</v>
      </c>
      <c r="U18" s="179">
        <v>1756.06</v>
      </c>
      <c r="V18" s="181">
        <f aca="true" t="shared" si="18" ref="V18:V27">P18*(Q18+S18)+U18</f>
        <v>38859.189999999995</v>
      </c>
      <c r="W18" s="181">
        <v>35816</v>
      </c>
      <c r="X18" s="181">
        <v>3043.19</v>
      </c>
      <c r="Y18" s="175">
        <f aca="true" t="shared" si="19" ref="Y18:Y27">Z18+AA18</f>
        <v>4001.4</v>
      </c>
      <c r="Z18" s="181">
        <v>0</v>
      </c>
      <c r="AA18" s="181">
        <v>4001.4</v>
      </c>
      <c r="AB18" s="182">
        <v>3</v>
      </c>
      <c r="AC18" s="182">
        <v>652</v>
      </c>
      <c r="AD18" s="181">
        <v>144.63</v>
      </c>
    </row>
    <row r="19" spans="1:30" ht="63.75">
      <c r="A19" s="136" t="s">
        <v>38</v>
      </c>
      <c r="B19" s="127" t="s">
        <v>135</v>
      </c>
      <c r="C19" s="121" t="s">
        <v>128</v>
      </c>
      <c r="D19" s="227">
        <v>9070</v>
      </c>
      <c r="E19" s="178">
        <v>17.29</v>
      </c>
      <c r="F19" s="178">
        <v>17.27</v>
      </c>
      <c r="G19" s="178">
        <v>11.36</v>
      </c>
      <c r="H19" s="178">
        <v>8.99</v>
      </c>
      <c r="I19" s="178">
        <v>19942.81</v>
      </c>
      <c r="J19" s="178">
        <f aca="true" t="shared" si="20" ref="J19:J24">D19*(E19+G19)+I19</f>
        <v>279798.31</v>
      </c>
      <c r="K19" s="178">
        <v>248282.67</v>
      </c>
      <c r="L19" s="178">
        <v>31515.64</v>
      </c>
      <c r="M19" s="179">
        <f t="shared" si="17"/>
        <v>14911.3</v>
      </c>
      <c r="N19" s="178"/>
      <c r="O19" s="178">
        <v>14911.3</v>
      </c>
      <c r="P19" s="180">
        <v>9647</v>
      </c>
      <c r="Q19" s="178">
        <v>25.38</v>
      </c>
      <c r="R19" s="178">
        <v>25.36</v>
      </c>
      <c r="S19" s="178">
        <v>15.64</v>
      </c>
      <c r="T19" s="178">
        <v>13.2</v>
      </c>
      <c r="U19" s="178">
        <v>22293.3</v>
      </c>
      <c r="V19" s="181">
        <f t="shared" si="18"/>
        <v>418013.23999999993</v>
      </c>
      <c r="W19" s="181">
        <v>382797.3</v>
      </c>
      <c r="X19" s="181">
        <v>35215.94</v>
      </c>
      <c r="Y19" s="175">
        <f t="shared" si="19"/>
        <v>14911.3</v>
      </c>
      <c r="Z19" s="181"/>
      <c r="AA19" s="181">
        <v>14911.3</v>
      </c>
      <c r="AB19" s="182">
        <v>15</v>
      </c>
      <c r="AC19" s="182">
        <v>10770</v>
      </c>
      <c r="AD19" s="181">
        <v>1593.37</v>
      </c>
    </row>
    <row r="20" spans="1:30" ht="69.75" customHeight="1">
      <c r="A20" s="136" t="s">
        <v>39</v>
      </c>
      <c r="B20" s="127" t="s">
        <v>136</v>
      </c>
      <c r="C20" s="130" t="s">
        <v>147</v>
      </c>
      <c r="D20" s="227">
        <v>5869</v>
      </c>
      <c r="E20" s="178">
        <v>19.54</v>
      </c>
      <c r="F20" s="178">
        <v>19.54</v>
      </c>
      <c r="G20" s="178">
        <v>2.44</v>
      </c>
      <c r="H20" s="178"/>
      <c r="I20" s="178"/>
      <c r="J20" s="178">
        <f t="shared" si="20"/>
        <v>129000.62</v>
      </c>
      <c r="K20" s="178">
        <v>114680.26</v>
      </c>
      <c r="L20" s="178">
        <v>14320.36</v>
      </c>
      <c r="M20" s="179">
        <f t="shared" si="17"/>
        <v>1460.3</v>
      </c>
      <c r="N20" s="178"/>
      <c r="O20" s="178">
        <v>1460.3</v>
      </c>
      <c r="P20" s="180">
        <v>6141</v>
      </c>
      <c r="Q20" s="178">
        <v>32.06</v>
      </c>
      <c r="R20" s="178">
        <v>32.06</v>
      </c>
      <c r="S20" s="178">
        <v>2.64</v>
      </c>
      <c r="T20" s="178"/>
      <c r="U20" s="178"/>
      <c r="V20" s="181">
        <f t="shared" si="18"/>
        <v>213092.7</v>
      </c>
      <c r="W20" s="181">
        <v>196880.5</v>
      </c>
      <c r="X20" s="181">
        <v>16212.2</v>
      </c>
      <c r="Y20" s="175">
        <f t="shared" si="19"/>
        <v>1460.3</v>
      </c>
      <c r="Z20" s="181"/>
      <c r="AA20" s="181">
        <v>1460.3</v>
      </c>
      <c r="AB20" s="182">
        <v>33</v>
      </c>
      <c r="AC20" s="182">
        <v>4862</v>
      </c>
      <c r="AD20" s="182">
        <v>1582</v>
      </c>
    </row>
    <row r="21" spans="1:30" ht="74.25" customHeight="1">
      <c r="A21" s="136" t="s">
        <v>40</v>
      </c>
      <c r="B21" s="127" t="s">
        <v>138</v>
      </c>
      <c r="C21" s="130" t="s">
        <v>147</v>
      </c>
      <c r="D21" s="227">
        <v>5869</v>
      </c>
      <c r="E21" s="178">
        <v>10.99</v>
      </c>
      <c r="F21" s="178">
        <v>5.9</v>
      </c>
      <c r="G21" s="178">
        <v>11.59</v>
      </c>
      <c r="H21" s="178">
        <v>8.52</v>
      </c>
      <c r="I21" s="178">
        <v>17649.7</v>
      </c>
      <c r="J21" s="178">
        <f t="shared" si="20"/>
        <v>150171.72</v>
      </c>
      <c r="K21" s="178">
        <v>93072.34</v>
      </c>
      <c r="L21" s="178">
        <v>57099.38</v>
      </c>
      <c r="M21" s="179">
        <f t="shared" si="17"/>
        <v>58129.4</v>
      </c>
      <c r="N21" s="178">
        <v>58129.4</v>
      </c>
      <c r="O21" s="178"/>
      <c r="P21" s="180">
        <v>6141</v>
      </c>
      <c r="Q21" s="178">
        <v>15.12</v>
      </c>
      <c r="R21" s="178">
        <v>8.46</v>
      </c>
      <c r="S21" s="178">
        <v>15.96</v>
      </c>
      <c r="T21" s="178">
        <v>13.44</v>
      </c>
      <c r="U21" s="178">
        <v>10927.7</v>
      </c>
      <c r="V21" s="181">
        <f t="shared" si="18"/>
        <v>201789.98</v>
      </c>
      <c r="W21" s="181">
        <v>134918.5</v>
      </c>
      <c r="X21" s="181">
        <v>66871.48</v>
      </c>
      <c r="Y21" s="175">
        <f t="shared" si="19"/>
        <v>61470.6</v>
      </c>
      <c r="Z21" s="181">
        <v>61470.6</v>
      </c>
      <c r="AA21" s="181"/>
      <c r="AB21" s="182" t="s">
        <v>139</v>
      </c>
      <c r="AC21" s="182"/>
      <c r="AD21" s="182"/>
    </row>
    <row r="22" spans="1:30" ht="69" customHeight="1">
      <c r="A22" s="136" t="s">
        <v>41</v>
      </c>
      <c r="B22" s="127" t="s">
        <v>140</v>
      </c>
      <c r="C22" s="130" t="s">
        <v>184</v>
      </c>
      <c r="D22" s="227">
        <v>6758</v>
      </c>
      <c r="E22" s="178">
        <v>2.45</v>
      </c>
      <c r="F22" s="178">
        <v>2.43</v>
      </c>
      <c r="G22" s="178">
        <v>3.35</v>
      </c>
      <c r="H22" s="178">
        <v>3.03</v>
      </c>
      <c r="I22" s="178">
        <v>762.8</v>
      </c>
      <c r="J22" s="178">
        <f t="shared" si="20"/>
        <v>39959.200000000004</v>
      </c>
      <c r="K22" s="178">
        <v>169.3</v>
      </c>
      <c r="L22" s="178">
        <v>39789.9</v>
      </c>
      <c r="M22" s="179">
        <f t="shared" si="17"/>
        <v>707.2</v>
      </c>
      <c r="N22" s="178"/>
      <c r="O22" s="178">
        <v>707.2</v>
      </c>
      <c r="P22" s="180">
        <v>6758</v>
      </c>
      <c r="Q22" s="178">
        <v>4.44</v>
      </c>
      <c r="R22" s="178">
        <v>4.44</v>
      </c>
      <c r="S22" s="178">
        <v>2.88</v>
      </c>
      <c r="T22" s="178">
        <v>2.12</v>
      </c>
      <c r="U22" s="178">
        <v>935.14</v>
      </c>
      <c r="V22" s="181">
        <f t="shared" si="18"/>
        <v>50403.700000000004</v>
      </c>
      <c r="W22" s="181">
        <v>191.5</v>
      </c>
      <c r="X22" s="181">
        <v>50212.2</v>
      </c>
      <c r="Y22" s="175">
        <f t="shared" si="19"/>
        <v>707.2</v>
      </c>
      <c r="Z22" s="181"/>
      <c r="AA22" s="181">
        <v>707.2</v>
      </c>
      <c r="AB22" s="182">
        <v>8</v>
      </c>
      <c r="AC22" s="182">
        <v>793</v>
      </c>
      <c r="AD22" s="181">
        <v>249.5</v>
      </c>
    </row>
    <row r="23" spans="1:30" ht="111.75" customHeight="1">
      <c r="A23" s="136" t="s">
        <v>143</v>
      </c>
      <c r="B23" s="127" t="s">
        <v>141</v>
      </c>
      <c r="C23" s="130" t="s">
        <v>142</v>
      </c>
      <c r="D23" s="227">
        <v>64</v>
      </c>
      <c r="E23" s="178">
        <v>33.32</v>
      </c>
      <c r="F23" s="178">
        <v>33.3</v>
      </c>
      <c r="G23" s="178">
        <v>25.11</v>
      </c>
      <c r="H23" s="178">
        <v>22.92</v>
      </c>
      <c r="I23" s="178">
        <v>92.08</v>
      </c>
      <c r="J23" s="178">
        <f t="shared" si="20"/>
        <v>3831.6</v>
      </c>
      <c r="K23" s="178">
        <v>0.1</v>
      </c>
      <c r="L23" s="178">
        <v>3831.5</v>
      </c>
      <c r="M23" s="179">
        <f t="shared" si="17"/>
        <v>0</v>
      </c>
      <c r="N23" s="178"/>
      <c r="O23" s="178"/>
      <c r="P23" s="180">
        <v>64</v>
      </c>
      <c r="Q23" s="178">
        <v>32.18</v>
      </c>
      <c r="R23" s="178">
        <v>32.15</v>
      </c>
      <c r="S23" s="178">
        <v>28.36</v>
      </c>
      <c r="T23" s="178">
        <v>24.06</v>
      </c>
      <c r="U23" s="178">
        <v>80.24</v>
      </c>
      <c r="V23" s="181">
        <f t="shared" si="18"/>
        <v>3954.7999999999997</v>
      </c>
      <c r="W23" s="181">
        <v>0.1</v>
      </c>
      <c r="X23" s="181">
        <v>3954.7</v>
      </c>
      <c r="Y23" s="175">
        <f t="shared" si="19"/>
        <v>0</v>
      </c>
      <c r="Z23" s="181"/>
      <c r="AA23" s="181"/>
      <c r="AB23" s="182">
        <v>1</v>
      </c>
      <c r="AC23" s="182"/>
      <c r="AD23" s="181">
        <v>22.25</v>
      </c>
    </row>
    <row r="24" spans="1:30" ht="105" customHeight="1">
      <c r="A24" s="136" t="s">
        <v>145</v>
      </c>
      <c r="B24" s="127" t="s">
        <v>144</v>
      </c>
      <c r="C24" s="136" t="s">
        <v>142</v>
      </c>
      <c r="D24" s="227">
        <v>1034</v>
      </c>
      <c r="E24" s="178">
        <v>0.23</v>
      </c>
      <c r="F24" s="178">
        <v>0.23</v>
      </c>
      <c r="G24" s="178">
        <v>0.36</v>
      </c>
      <c r="H24" s="178">
        <v>0.31</v>
      </c>
      <c r="I24" s="178">
        <v>68.74</v>
      </c>
      <c r="J24" s="178">
        <f t="shared" si="20"/>
        <v>678.8</v>
      </c>
      <c r="K24" s="178">
        <v>9</v>
      </c>
      <c r="L24" s="178">
        <v>669.8</v>
      </c>
      <c r="M24" s="179">
        <f t="shared" si="17"/>
        <v>0</v>
      </c>
      <c r="N24" s="178"/>
      <c r="O24" s="178"/>
      <c r="P24" s="180">
        <v>1034</v>
      </c>
      <c r="Q24" s="178">
        <v>0.25</v>
      </c>
      <c r="R24" s="178">
        <v>0.25</v>
      </c>
      <c r="S24" s="178">
        <v>0.51</v>
      </c>
      <c r="T24" s="178">
        <v>0.39</v>
      </c>
      <c r="U24" s="178">
        <v>37.56</v>
      </c>
      <c r="V24" s="181">
        <f t="shared" si="18"/>
        <v>823.4000000000001</v>
      </c>
      <c r="W24" s="181">
        <v>9</v>
      </c>
      <c r="X24" s="181">
        <v>814.4</v>
      </c>
      <c r="Y24" s="175">
        <f t="shared" si="19"/>
        <v>0</v>
      </c>
      <c r="Z24" s="181"/>
      <c r="AA24" s="181"/>
      <c r="AB24" s="182">
        <v>1</v>
      </c>
      <c r="AC24" s="182"/>
      <c r="AD24" s="181">
        <v>4</v>
      </c>
    </row>
    <row r="25" spans="1:30" ht="69.75" customHeight="1">
      <c r="A25" s="137" t="s">
        <v>146</v>
      </c>
      <c r="B25" s="138" t="s">
        <v>196</v>
      </c>
      <c r="C25" s="139" t="s">
        <v>131</v>
      </c>
      <c r="D25" s="228">
        <v>834</v>
      </c>
      <c r="E25" s="184">
        <v>24.48</v>
      </c>
      <c r="F25" s="184">
        <v>19</v>
      </c>
      <c r="G25" s="184">
        <v>13.2</v>
      </c>
      <c r="H25" s="184">
        <v>10.26</v>
      </c>
      <c r="I25" s="184">
        <v>704.48</v>
      </c>
      <c r="J25" s="178">
        <f>D25*(E25+G25)+I25</f>
        <v>32129.6</v>
      </c>
      <c r="K25" s="183">
        <v>19.6</v>
      </c>
      <c r="L25" s="183">
        <v>32110</v>
      </c>
      <c r="M25" s="184">
        <v>3121.6</v>
      </c>
      <c r="N25" s="183"/>
      <c r="O25" s="183">
        <v>4172.7</v>
      </c>
      <c r="P25" s="185">
        <v>836</v>
      </c>
      <c r="Q25" s="184">
        <v>25.7</v>
      </c>
      <c r="R25" s="184">
        <v>19.99</v>
      </c>
      <c r="S25" s="184">
        <v>17.04</v>
      </c>
      <c r="T25" s="184">
        <v>13.26</v>
      </c>
      <c r="U25" s="184">
        <v>745.16</v>
      </c>
      <c r="V25" s="181">
        <f t="shared" si="18"/>
        <v>36475.799999999996</v>
      </c>
      <c r="W25" s="183">
        <v>16.8</v>
      </c>
      <c r="X25" s="183">
        <v>36459</v>
      </c>
      <c r="Y25" s="175">
        <f t="shared" si="19"/>
        <v>6990</v>
      </c>
      <c r="Z25" s="183"/>
      <c r="AA25" s="183">
        <v>6990</v>
      </c>
      <c r="AB25" s="186">
        <v>3</v>
      </c>
      <c r="AC25" s="186">
        <v>815</v>
      </c>
      <c r="AD25" s="186">
        <v>185</v>
      </c>
    </row>
    <row r="26" spans="1:30" ht="96.75" customHeight="1">
      <c r="A26" s="137" t="s">
        <v>198</v>
      </c>
      <c r="B26" s="138" t="s">
        <v>193</v>
      </c>
      <c r="C26" s="139" t="s">
        <v>194</v>
      </c>
      <c r="D26" s="186">
        <v>1375</v>
      </c>
      <c r="E26" s="183">
        <v>2.21</v>
      </c>
      <c r="F26" s="183">
        <v>1.71</v>
      </c>
      <c r="G26" s="183">
        <v>1.92</v>
      </c>
      <c r="H26" s="183">
        <v>1.49</v>
      </c>
      <c r="I26" s="183">
        <v>465.26</v>
      </c>
      <c r="J26" s="178">
        <f>D26*(E26+G26)+I26</f>
        <v>6144.01</v>
      </c>
      <c r="K26" s="183">
        <v>123.1</v>
      </c>
      <c r="L26" s="183">
        <v>6020.91</v>
      </c>
      <c r="M26" s="184">
        <f>N26+O26</f>
        <v>360</v>
      </c>
      <c r="N26" s="183"/>
      <c r="O26" s="183">
        <v>360</v>
      </c>
      <c r="P26" s="185">
        <v>1400</v>
      </c>
      <c r="Q26" s="183">
        <v>2.32</v>
      </c>
      <c r="R26" s="183">
        <v>1.8</v>
      </c>
      <c r="S26" s="183">
        <v>1.74</v>
      </c>
      <c r="T26" s="183">
        <v>1.36</v>
      </c>
      <c r="U26" s="183">
        <v>194.8</v>
      </c>
      <c r="V26" s="181">
        <f t="shared" si="18"/>
        <v>5878.799999999999</v>
      </c>
      <c r="W26" s="183">
        <v>91.7</v>
      </c>
      <c r="X26" s="183">
        <v>5787.1</v>
      </c>
      <c r="Y26" s="175">
        <f t="shared" si="19"/>
        <v>360</v>
      </c>
      <c r="Z26" s="183"/>
      <c r="AA26" s="183">
        <v>360</v>
      </c>
      <c r="AB26" s="187">
        <v>1</v>
      </c>
      <c r="AC26" s="187">
        <v>246</v>
      </c>
      <c r="AD26" s="188">
        <v>68</v>
      </c>
    </row>
    <row r="27" spans="1:30" ht="78" customHeight="1">
      <c r="A27" s="137" t="s">
        <v>199</v>
      </c>
      <c r="B27" s="138" t="s">
        <v>197</v>
      </c>
      <c r="C27" s="139" t="s">
        <v>195</v>
      </c>
      <c r="D27" s="186">
        <v>404</v>
      </c>
      <c r="E27" s="183">
        <v>4.145</v>
      </c>
      <c r="F27" s="183">
        <v>3.21</v>
      </c>
      <c r="G27" s="183">
        <v>4.115</v>
      </c>
      <c r="H27" s="183">
        <v>3.18</v>
      </c>
      <c r="I27" s="183">
        <v>199.05</v>
      </c>
      <c r="J27" s="178">
        <f>D27*(E27+G27)+I27</f>
        <v>3536.09</v>
      </c>
      <c r="K27" s="183"/>
      <c r="L27" s="183">
        <v>3536.09</v>
      </c>
      <c r="M27" s="184">
        <v>127.3</v>
      </c>
      <c r="N27" s="183"/>
      <c r="O27" s="183"/>
      <c r="P27" s="185">
        <v>406</v>
      </c>
      <c r="Q27" s="183">
        <v>4.71</v>
      </c>
      <c r="R27" s="183">
        <v>3.66</v>
      </c>
      <c r="S27" s="183">
        <v>4.4</v>
      </c>
      <c r="T27" s="183">
        <v>3.3</v>
      </c>
      <c r="U27" s="183">
        <v>1.24</v>
      </c>
      <c r="V27" s="181">
        <f t="shared" si="18"/>
        <v>3699.8999999999996</v>
      </c>
      <c r="W27" s="183"/>
      <c r="X27" s="183">
        <v>3699.9</v>
      </c>
      <c r="Y27" s="175">
        <f t="shared" si="19"/>
        <v>0</v>
      </c>
      <c r="Z27" s="183"/>
      <c r="AA27" s="189"/>
      <c r="AB27" s="190"/>
      <c r="AC27" s="190"/>
      <c r="AD27" s="191"/>
    </row>
    <row r="28" spans="1:32" ht="16.5">
      <c r="A28" s="31"/>
      <c r="B28" s="35"/>
      <c r="C28" s="36"/>
      <c r="D28" s="37"/>
      <c r="E28" s="38"/>
      <c r="F28" s="38"/>
      <c r="G28" s="38"/>
      <c r="H28" s="38"/>
      <c r="I28" s="38"/>
      <c r="J28" s="68">
        <f aca="true" t="shared" si="21" ref="J28:J48">D28*(E28+G28)+I28</f>
        <v>0</v>
      </c>
      <c r="K28" s="38"/>
      <c r="L28" s="38"/>
      <c r="M28" s="69">
        <f>N28+O28</f>
        <v>0</v>
      </c>
      <c r="N28" s="38"/>
      <c r="O28" s="38"/>
      <c r="P28" s="35"/>
      <c r="Q28" s="38"/>
      <c r="R28" s="38"/>
      <c r="S28" s="38"/>
      <c r="T28" s="38"/>
      <c r="U28" s="38"/>
      <c r="V28" s="68">
        <f>P28*(Q28+S28)+U28</f>
        <v>0</v>
      </c>
      <c r="W28" s="38"/>
      <c r="X28" s="38"/>
      <c r="Y28" s="69">
        <f>Z28+AA28</f>
        <v>0</v>
      </c>
      <c r="Z28" s="38"/>
      <c r="AA28" s="38"/>
      <c r="AB28" s="52"/>
      <c r="AC28" s="52"/>
      <c r="AD28" s="39"/>
      <c r="AF28" s="29" t="s">
        <v>101</v>
      </c>
    </row>
    <row r="29" spans="1:30" s="50" customFormat="1" ht="16.5" customHeight="1">
      <c r="A29" s="53"/>
      <c r="B29" s="275" t="s">
        <v>17</v>
      </c>
      <c r="C29" s="276"/>
      <c r="D29" s="276"/>
      <c r="E29" s="276"/>
      <c r="F29" s="276"/>
      <c r="G29" s="276"/>
      <c r="H29" s="276"/>
      <c r="I29" s="277"/>
      <c r="J29" s="67">
        <f aca="true" t="shared" si="22" ref="J29:O29">SUM(J30:J30)</f>
        <v>0</v>
      </c>
      <c r="K29" s="67">
        <f t="shared" si="22"/>
        <v>0</v>
      </c>
      <c r="L29" s="67">
        <f t="shared" si="22"/>
        <v>0</v>
      </c>
      <c r="M29" s="67">
        <f t="shared" si="22"/>
        <v>0</v>
      </c>
      <c r="N29" s="67">
        <f t="shared" si="22"/>
        <v>0</v>
      </c>
      <c r="O29" s="67">
        <f t="shared" si="22"/>
        <v>0</v>
      </c>
      <c r="P29" s="246" t="str">
        <f>B29</f>
        <v>Услуги в сфере здравоохранения</v>
      </c>
      <c r="Q29" s="247"/>
      <c r="R29" s="247"/>
      <c r="S29" s="247"/>
      <c r="T29" s="247"/>
      <c r="U29" s="247"/>
      <c r="V29" s="70">
        <f aca="true" t="shared" si="23" ref="V29:AA29">SUM(V30:V30)</f>
        <v>0</v>
      </c>
      <c r="W29" s="70">
        <f t="shared" si="23"/>
        <v>0</v>
      </c>
      <c r="X29" s="70">
        <f t="shared" si="23"/>
        <v>0</v>
      </c>
      <c r="Y29" s="70">
        <f t="shared" si="23"/>
        <v>0</v>
      </c>
      <c r="Z29" s="70">
        <f t="shared" si="23"/>
        <v>0</v>
      </c>
      <c r="AA29" s="70">
        <f t="shared" si="23"/>
        <v>0</v>
      </c>
      <c r="AB29" s="71" t="s">
        <v>30</v>
      </c>
      <c r="AC29" s="71" t="s">
        <v>30</v>
      </c>
      <c r="AD29" s="71" t="s">
        <v>30</v>
      </c>
    </row>
    <row r="30" spans="1:30" ht="16.5">
      <c r="A30" s="31" t="s">
        <v>42</v>
      </c>
      <c r="B30" s="32" t="s">
        <v>5</v>
      </c>
      <c r="C30" s="33"/>
      <c r="D30" s="34"/>
      <c r="E30" s="38"/>
      <c r="F30" s="38"/>
      <c r="G30" s="38"/>
      <c r="H30" s="38"/>
      <c r="I30" s="38"/>
      <c r="J30" s="68">
        <f t="shared" si="21"/>
        <v>0</v>
      </c>
      <c r="K30" s="38"/>
      <c r="L30" s="38"/>
      <c r="M30" s="69">
        <f>N30+O30</f>
        <v>0</v>
      </c>
      <c r="N30" s="38"/>
      <c r="O30" s="38"/>
      <c r="P30" s="35"/>
      <c r="Q30" s="38"/>
      <c r="R30" s="38"/>
      <c r="S30" s="38"/>
      <c r="T30" s="38"/>
      <c r="U30" s="38"/>
      <c r="V30" s="68">
        <f>P30*(Q30+S30)+U30</f>
        <v>0</v>
      </c>
      <c r="W30" s="38"/>
      <c r="X30" s="38"/>
      <c r="Y30" s="69">
        <f>Z30+AA30</f>
        <v>0</v>
      </c>
      <c r="Z30" s="38"/>
      <c r="AA30" s="38"/>
      <c r="AB30" s="54"/>
      <c r="AC30" s="54"/>
      <c r="AD30" s="55"/>
    </row>
    <row r="31" spans="1:30" s="50" customFormat="1" ht="16.5" customHeight="1">
      <c r="A31" s="72"/>
      <c r="B31" s="275" t="s">
        <v>18</v>
      </c>
      <c r="C31" s="276"/>
      <c r="D31" s="276"/>
      <c r="E31" s="276"/>
      <c r="F31" s="276"/>
      <c r="G31" s="276"/>
      <c r="H31" s="276"/>
      <c r="I31" s="277"/>
      <c r="J31" s="67">
        <f aca="true" t="shared" si="24" ref="J31:O31">SUM(J32:J32)</f>
        <v>0</v>
      </c>
      <c r="K31" s="67">
        <f t="shared" si="24"/>
        <v>0</v>
      </c>
      <c r="L31" s="67">
        <f t="shared" si="24"/>
        <v>0</v>
      </c>
      <c r="M31" s="67">
        <f t="shared" si="24"/>
        <v>0</v>
      </c>
      <c r="N31" s="67">
        <f t="shared" si="24"/>
        <v>0</v>
      </c>
      <c r="O31" s="67">
        <f t="shared" si="24"/>
        <v>0</v>
      </c>
      <c r="P31" s="246" t="str">
        <f>B31</f>
        <v>Услуги в сфере социальной защиты</v>
      </c>
      <c r="Q31" s="247"/>
      <c r="R31" s="247"/>
      <c r="S31" s="247"/>
      <c r="T31" s="247"/>
      <c r="U31" s="247"/>
      <c r="V31" s="70">
        <f aca="true" t="shared" si="25" ref="V31:AA31">SUM(V32:V32)</f>
        <v>0</v>
      </c>
      <c r="W31" s="70">
        <f t="shared" si="25"/>
        <v>0</v>
      </c>
      <c r="X31" s="70">
        <f t="shared" si="25"/>
        <v>0</v>
      </c>
      <c r="Y31" s="70">
        <f t="shared" si="25"/>
        <v>0</v>
      </c>
      <c r="Z31" s="70">
        <f t="shared" si="25"/>
        <v>0</v>
      </c>
      <c r="AA31" s="70">
        <f t="shared" si="25"/>
        <v>0</v>
      </c>
      <c r="AB31" s="71" t="s">
        <v>30</v>
      </c>
      <c r="AC31" s="71" t="s">
        <v>30</v>
      </c>
      <c r="AD31" s="71" t="s">
        <v>30</v>
      </c>
    </row>
    <row r="32" spans="1:30" ht="16.5">
      <c r="A32" s="31" t="s">
        <v>43</v>
      </c>
      <c r="B32" s="32" t="s">
        <v>5</v>
      </c>
      <c r="C32" s="33"/>
      <c r="D32" s="34"/>
      <c r="E32" s="38"/>
      <c r="F32" s="38"/>
      <c r="G32" s="38"/>
      <c r="H32" s="38"/>
      <c r="I32" s="38"/>
      <c r="J32" s="68">
        <f t="shared" si="21"/>
        <v>0</v>
      </c>
      <c r="K32" s="38"/>
      <c r="L32" s="38"/>
      <c r="M32" s="69">
        <f>N32+O32</f>
        <v>0</v>
      </c>
      <c r="N32" s="38"/>
      <c r="O32" s="38"/>
      <c r="P32" s="35"/>
      <c r="Q32" s="38"/>
      <c r="R32" s="38"/>
      <c r="S32" s="38"/>
      <c r="T32" s="38"/>
      <c r="U32" s="38"/>
      <c r="V32" s="68">
        <f>P32*(Q32+S32)+U32</f>
        <v>0</v>
      </c>
      <c r="W32" s="38"/>
      <c r="X32" s="38"/>
      <c r="Y32" s="69">
        <f>Z32+AA32</f>
        <v>0</v>
      </c>
      <c r="Z32" s="38"/>
      <c r="AA32" s="38"/>
      <c r="AB32" s="54"/>
      <c r="AC32" s="54"/>
      <c r="AD32" s="55"/>
    </row>
    <row r="33" spans="1:30" s="50" customFormat="1" ht="16.5" customHeight="1">
      <c r="A33" s="72"/>
      <c r="B33" s="275" t="s">
        <v>16</v>
      </c>
      <c r="C33" s="276"/>
      <c r="D33" s="276"/>
      <c r="E33" s="276"/>
      <c r="F33" s="276"/>
      <c r="G33" s="276"/>
      <c r="H33" s="276"/>
      <c r="I33" s="277"/>
      <c r="J33" s="67">
        <f aca="true" t="shared" si="26" ref="J33:O33">SUM(J34:J44)</f>
        <v>100756.70109409999</v>
      </c>
      <c r="K33" s="67">
        <f t="shared" si="26"/>
        <v>403.70000000000005</v>
      </c>
      <c r="L33" s="67">
        <f t="shared" si="26"/>
        <v>100353</v>
      </c>
      <c r="M33" s="67">
        <f t="shared" si="26"/>
        <v>14763.599999999999</v>
      </c>
      <c r="N33" s="67">
        <f t="shared" si="26"/>
        <v>0</v>
      </c>
      <c r="O33" s="67">
        <f t="shared" si="26"/>
        <v>14763.599999999999</v>
      </c>
      <c r="P33" s="246" t="str">
        <f>B33</f>
        <v>Услуги в сфере культуры</v>
      </c>
      <c r="Q33" s="247"/>
      <c r="R33" s="247"/>
      <c r="S33" s="247"/>
      <c r="T33" s="247"/>
      <c r="U33" s="247"/>
      <c r="V33" s="231">
        <f aca="true" t="shared" si="27" ref="V33:AA33">SUM(V34:V44)</f>
        <v>104832.98993000001</v>
      </c>
      <c r="W33" s="70">
        <f t="shared" si="27"/>
        <v>555</v>
      </c>
      <c r="X33" s="70">
        <f t="shared" si="27"/>
        <v>104278</v>
      </c>
      <c r="Y33" s="70">
        <f t="shared" si="27"/>
        <v>14020</v>
      </c>
      <c r="Z33" s="70">
        <f t="shared" si="27"/>
        <v>0</v>
      </c>
      <c r="AA33" s="70">
        <f t="shared" si="27"/>
        <v>14020</v>
      </c>
      <c r="AB33" s="71" t="s">
        <v>30</v>
      </c>
      <c r="AC33" s="71" t="s">
        <v>30</v>
      </c>
      <c r="AD33" s="71" t="s">
        <v>30</v>
      </c>
    </row>
    <row r="34" spans="1:30" ht="45.75" customHeight="1">
      <c r="A34" s="107" t="s">
        <v>44</v>
      </c>
      <c r="B34" s="138" t="s">
        <v>209</v>
      </c>
      <c r="C34" s="139" t="s">
        <v>201</v>
      </c>
      <c r="D34" s="197">
        <v>38200</v>
      </c>
      <c r="E34" s="193">
        <v>0.18</v>
      </c>
      <c r="F34" s="193">
        <v>0.14</v>
      </c>
      <c r="G34" s="193">
        <v>0.16</v>
      </c>
      <c r="H34" s="193">
        <v>0.12</v>
      </c>
      <c r="I34" s="193">
        <v>371.6</v>
      </c>
      <c r="J34" s="192">
        <f t="shared" si="21"/>
        <v>13359.599999999999</v>
      </c>
      <c r="K34" s="193">
        <v>27.6</v>
      </c>
      <c r="L34" s="193">
        <v>13332</v>
      </c>
      <c r="M34" s="194">
        <f aca="true" t="shared" si="28" ref="M34:M44">N34+O34</f>
        <v>3000</v>
      </c>
      <c r="N34" s="193"/>
      <c r="O34" s="193">
        <v>3000</v>
      </c>
      <c r="P34" s="185">
        <v>38200</v>
      </c>
      <c r="Q34" s="183">
        <v>0.22</v>
      </c>
      <c r="R34" s="183">
        <v>0.16</v>
      </c>
      <c r="S34" s="183">
        <v>0.13</v>
      </c>
      <c r="T34" s="183">
        <v>0.1</v>
      </c>
      <c r="U34" s="183">
        <v>550.4</v>
      </c>
      <c r="V34" s="181">
        <f aca="true" t="shared" si="29" ref="V34:V43">P34*(Q34+S34)+U34</f>
        <v>13920.4</v>
      </c>
      <c r="W34" s="183">
        <v>220</v>
      </c>
      <c r="X34" s="183">
        <v>13700.4</v>
      </c>
      <c r="Y34" s="184">
        <f>Z34+AA34</f>
        <v>3000</v>
      </c>
      <c r="Z34" s="183"/>
      <c r="AA34" s="183">
        <v>3000</v>
      </c>
      <c r="AB34" s="195">
        <v>1</v>
      </c>
      <c r="AC34" s="195">
        <v>60</v>
      </c>
      <c r="AD34" s="195">
        <v>90</v>
      </c>
    </row>
    <row r="35" spans="1:30" ht="41.25" customHeight="1">
      <c r="A35" s="107" t="s">
        <v>45</v>
      </c>
      <c r="B35" s="138" t="s">
        <v>210</v>
      </c>
      <c r="C35" s="139" t="s">
        <v>202</v>
      </c>
      <c r="D35" s="198">
        <v>6</v>
      </c>
      <c r="E35" s="193">
        <v>250.75</v>
      </c>
      <c r="F35" s="193">
        <v>195.08</v>
      </c>
      <c r="G35" s="193">
        <v>202.58408235</v>
      </c>
      <c r="H35" s="193">
        <v>132.26</v>
      </c>
      <c r="I35" s="193"/>
      <c r="J35" s="192">
        <f t="shared" si="21"/>
        <v>2720.0044941</v>
      </c>
      <c r="K35" s="193"/>
      <c r="L35" s="193">
        <v>2720</v>
      </c>
      <c r="M35" s="194">
        <f t="shared" si="28"/>
        <v>0</v>
      </c>
      <c r="N35" s="193"/>
      <c r="O35" s="193"/>
      <c r="P35" s="185">
        <v>6</v>
      </c>
      <c r="Q35" s="183">
        <v>293</v>
      </c>
      <c r="R35" s="183">
        <v>228</v>
      </c>
      <c r="S35" s="183">
        <v>141.933</v>
      </c>
      <c r="T35" s="183">
        <v>110.4</v>
      </c>
      <c r="U35" s="183"/>
      <c r="V35" s="181">
        <f t="shared" si="29"/>
        <v>2609.598</v>
      </c>
      <c r="W35" s="183"/>
      <c r="X35" s="183">
        <v>2609.6</v>
      </c>
      <c r="Y35" s="184">
        <f aca="true" t="shared" si="30" ref="Y35:Y47">Z35+AA35</f>
        <v>0</v>
      </c>
      <c r="Z35" s="183"/>
      <c r="AA35" s="183"/>
      <c r="AB35" s="196"/>
      <c r="AC35" s="196"/>
      <c r="AD35" s="196"/>
    </row>
    <row r="36" spans="1:32" ht="89.25">
      <c r="A36" s="107" t="s">
        <v>46</v>
      </c>
      <c r="B36" s="148" t="s">
        <v>211</v>
      </c>
      <c r="C36" s="139" t="s">
        <v>203</v>
      </c>
      <c r="D36" s="198">
        <v>256400</v>
      </c>
      <c r="E36" s="193">
        <v>0.035</v>
      </c>
      <c r="F36" s="193">
        <v>0.02</v>
      </c>
      <c r="G36" s="193">
        <v>0.02</v>
      </c>
      <c r="H36" s="193">
        <v>0.02</v>
      </c>
      <c r="I36" s="193">
        <v>355.9</v>
      </c>
      <c r="J36" s="192">
        <f>D36*(E36+G36)+I36</f>
        <v>14457.900000000001</v>
      </c>
      <c r="K36" s="193">
        <v>207.9</v>
      </c>
      <c r="L36" s="193">
        <v>14250</v>
      </c>
      <c r="M36" s="194">
        <f t="shared" si="28"/>
        <v>759</v>
      </c>
      <c r="N36" s="193"/>
      <c r="O36" s="193">
        <v>759</v>
      </c>
      <c r="P36" s="185">
        <v>256800</v>
      </c>
      <c r="Q36" s="183">
        <v>0.036</v>
      </c>
      <c r="R36" s="183">
        <v>0.02</v>
      </c>
      <c r="S36" s="183">
        <v>0.02</v>
      </c>
      <c r="T36" s="183">
        <v>0.015</v>
      </c>
      <c r="U36" s="183">
        <v>624.7</v>
      </c>
      <c r="V36" s="181">
        <f t="shared" si="29"/>
        <v>15005.5</v>
      </c>
      <c r="W36" s="183">
        <v>183.7</v>
      </c>
      <c r="X36" s="183">
        <v>14821.8</v>
      </c>
      <c r="Y36" s="184">
        <f t="shared" si="30"/>
        <v>720</v>
      </c>
      <c r="Z36" s="183"/>
      <c r="AA36" s="183">
        <v>720</v>
      </c>
      <c r="AB36" s="195">
        <v>1</v>
      </c>
      <c r="AC36" s="195">
        <v>629</v>
      </c>
      <c r="AD36" s="195">
        <v>97</v>
      </c>
      <c r="AF36" s="29" t="s">
        <v>101</v>
      </c>
    </row>
    <row r="37" spans="1:30" ht="63.75">
      <c r="A37" s="107" t="s">
        <v>47</v>
      </c>
      <c r="B37" s="138" t="s">
        <v>212</v>
      </c>
      <c r="C37" s="139" t="s">
        <v>204</v>
      </c>
      <c r="D37" s="198">
        <v>540</v>
      </c>
      <c r="E37" s="193">
        <v>1.33</v>
      </c>
      <c r="F37" s="193">
        <v>1.03</v>
      </c>
      <c r="G37" s="193">
        <v>0.89223</v>
      </c>
      <c r="H37" s="193">
        <v>0.64</v>
      </c>
      <c r="I37" s="193"/>
      <c r="J37" s="192">
        <f t="shared" si="21"/>
        <v>1200.0042</v>
      </c>
      <c r="K37" s="193"/>
      <c r="L37" s="193">
        <v>1200</v>
      </c>
      <c r="M37" s="194">
        <f t="shared" si="28"/>
        <v>0</v>
      </c>
      <c r="N37" s="193"/>
      <c r="O37" s="193"/>
      <c r="P37" s="185">
        <v>540</v>
      </c>
      <c r="Q37" s="183">
        <v>1.86</v>
      </c>
      <c r="R37" s="183">
        <v>1.45</v>
      </c>
      <c r="S37" s="183">
        <v>0.68</v>
      </c>
      <c r="T37" s="183">
        <v>0.89</v>
      </c>
      <c r="U37" s="183">
        <v>4.7</v>
      </c>
      <c r="V37" s="181">
        <f t="shared" si="29"/>
        <v>1376.3</v>
      </c>
      <c r="W37" s="183"/>
      <c r="X37" s="183">
        <v>1376.3</v>
      </c>
      <c r="Y37" s="184">
        <f t="shared" si="30"/>
        <v>0</v>
      </c>
      <c r="Z37" s="183"/>
      <c r="AA37" s="183"/>
      <c r="AB37" s="196"/>
      <c r="AC37" s="196"/>
      <c r="AD37" s="196"/>
    </row>
    <row r="38" spans="1:30" ht="63.75">
      <c r="A38" s="107" t="s">
        <v>48</v>
      </c>
      <c r="B38" s="138" t="s">
        <v>213</v>
      </c>
      <c r="C38" s="139" t="s">
        <v>204</v>
      </c>
      <c r="D38" s="198">
        <v>61621</v>
      </c>
      <c r="E38" s="193">
        <v>0.0164</v>
      </c>
      <c r="F38" s="193">
        <v>0.01</v>
      </c>
      <c r="G38" s="193">
        <v>0.013</v>
      </c>
      <c r="H38" s="193">
        <v>0.009</v>
      </c>
      <c r="I38" s="193">
        <v>304.34</v>
      </c>
      <c r="J38" s="192">
        <f t="shared" si="21"/>
        <v>2115.9974</v>
      </c>
      <c r="K38" s="193"/>
      <c r="L38" s="193">
        <v>2116</v>
      </c>
      <c r="M38" s="194">
        <f t="shared" si="28"/>
        <v>0</v>
      </c>
      <c r="N38" s="193"/>
      <c r="O38" s="193"/>
      <c r="P38" s="185">
        <v>71815</v>
      </c>
      <c r="Q38" s="183">
        <v>0.02</v>
      </c>
      <c r="R38" s="183">
        <v>0.05</v>
      </c>
      <c r="S38" s="183">
        <v>0.009</v>
      </c>
      <c r="T38" s="183">
        <v>0.007</v>
      </c>
      <c r="U38" s="183">
        <v>13.56</v>
      </c>
      <c r="V38" s="181">
        <f t="shared" si="29"/>
        <v>2096.1949999999997</v>
      </c>
      <c r="W38" s="183"/>
      <c r="X38" s="183">
        <v>2096.2</v>
      </c>
      <c r="Y38" s="184">
        <f t="shared" si="30"/>
        <v>0</v>
      </c>
      <c r="Z38" s="183"/>
      <c r="AA38" s="183"/>
      <c r="AB38" s="196"/>
      <c r="AC38" s="196"/>
      <c r="AD38" s="196"/>
    </row>
    <row r="39" spans="1:32" ht="38.25">
      <c r="A39" s="107" t="s">
        <v>49</v>
      </c>
      <c r="B39" s="138" t="s">
        <v>214</v>
      </c>
      <c r="C39" s="139" t="s">
        <v>205</v>
      </c>
      <c r="D39" s="198">
        <v>85500</v>
      </c>
      <c r="E39" s="193">
        <v>0.03</v>
      </c>
      <c r="F39" s="193">
        <v>0.027</v>
      </c>
      <c r="G39" s="193">
        <v>0.02</v>
      </c>
      <c r="H39" s="193">
        <v>0.02</v>
      </c>
      <c r="I39" s="193">
        <v>77</v>
      </c>
      <c r="J39" s="192">
        <f t="shared" si="21"/>
        <v>4352</v>
      </c>
      <c r="K39" s="193"/>
      <c r="L39" s="193">
        <v>4352</v>
      </c>
      <c r="M39" s="194">
        <f t="shared" si="28"/>
        <v>1537.2</v>
      </c>
      <c r="N39" s="193"/>
      <c r="O39" s="193">
        <v>1537.2</v>
      </c>
      <c r="P39" s="185">
        <v>86000</v>
      </c>
      <c r="Q39" s="183">
        <v>0.035</v>
      </c>
      <c r="R39" s="183">
        <v>0.027</v>
      </c>
      <c r="S39" s="183">
        <v>0.02</v>
      </c>
      <c r="T39" s="183">
        <v>0.01</v>
      </c>
      <c r="U39" s="183">
        <v>354.4</v>
      </c>
      <c r="V39" s="181">
        <f t="shared" si="29"/>
        <v>5084.400000000001</v>
      </c>
      <c r="W39" s="183">
        <v>109.3</v>
      </c>
      <c r="X39" s="183">
        <v>4975.1</v>
      </c>
      <c r="Y39" s="184">
        <f t="shared" si="30"/>
        <v>1500</v>
      </c>
      <c r="Z39" s="183"/>
      <c r="AA39" s="183">
        <v>1500</v>
      </c>
      <c r="AB39" s="195">
        <v>1</v>
      </c>
      <c r="AC39" s="195">
        <v>321</v>
      </c>
      <c r="AD39" s="195">
        <v>96.5</v>
      </c>
      <c r="AF39" s="29" t="s">
        <v>101</v>
      </c>
    </row>
    <row r="40" spans="1:30" ht="76.5">
      <c r="A40" s="107" t="s">
        <v>219</v>
      </c>
      <c r="B40" s="138" t="s">
        <v>215</v>
      </c>
      <c r="C40" s="139" t="s">
        <v>206</v>
      </c>
      <c r="D40" s="198">
        <v>146850</v>
      </c>
      <c r="E40" s="193">
        <v>0.026</v>
      </c>
      <c r="F40" s="193">
        <v>0.02</v>
      </c>
      <c r="G40" s="193">
        <v>0.028</v>
      </c>
      <c r="H40" s="193">
        <v>0.02</v>
      </c>
      <c r="I40" s="193">
        <v>432.2</v>
      </c>
      <c r="J40" s="192">
        <f>D40*(E40+G40)+I40</f>
        <v>8362.1</v>
      </c>
      <c r="K40" s="193">
        <v>115.1</v>
      </c>
      <c r="L40" s="193">
        <v>8247</v>
      </c>
      <c r="M40" s="194">
        <f>N40+O40</f>
        <v>0</v>
      </c>
      <c r="N40" s="193"/>
      <c r="O40" s="193"/>
      <c r="P40" s="185">
        <v>146850</v>
      </c>
      <c r="Q40" s="183">
        <v>0.036</v>
      </c>
      <c r="R40" s="183">
        <v>0.028</v>
      </c>
      <c r="S40" s="183">
        <v>0.02</v>
      </c>
      <c r="T40" s="183">
        <v>0.01</v>
      </c>
      <c r="U40" s="183">
        <v>362.2</v>
      </c>
      <c r="V40" s="181">
        <f t="shared" si="29"/>
        <v>8585.8</v>
      </c>
      <c r="W40" s="183"/>
      <c r="X40" s="183">
        <v>8585.8</v>
      </c>
      <c r="Y40" s="184">
        <f t="shared" si="30"/>
        <v>0</v>
      </c>
      <c r="Z40" s="183"/>
      <c r="AA40" s="183"/>
      <c r="AB40" s="196"/>
      <c r="AC40" s="196"/>
      <c r="AD40" s="196"/>
    </row>
    <row r="41" spans="1:32" ht="114.75">
      <c r="A41" s="107" t="s">
        <v>220</v>
      </c>
      <c r="B41" s="138" t="s">
        <v>207</v>
      </c>
      <c r="C41" s="139" t="s">
        <v>208</v>
      </c>
      <c r="D41" s="198">
        <v>4451</v>
      </c>
      <c r="E41" s="193">
        <v>2.36</v>
      </c>
      <c r="F41" s="193">
        <v>1.66</v>
      </c>
      <c r="G41" s="193">
        <v>2.13</v>
      </c>
      <c r="H41" s="193">
        <v>1.6</v>
      </c>
      <c r="I41" s="193">
        <v>1346.61</v>
      </c>
      <c r="J41" s="192">
        <f>D41*(E41+G41)+I41</f>
        <v>21331.600000000002</v>
      </c>
      <c r="K41" s="193">
        <v>45.6</v>
      </c>
      <c r="L41" s="193">
        <v>21286</v>
      </c>
      <c r="M41" s="194">
        <f>N41+O41</f>
        <v>7167.4</v>
      </c>
      <c r="N41" s="193"/>
      <c r="O41" s="193">
        <v>7167.4</v>
      </c>
      <c r="P41" s="185">
        <v>4451</v>
      </c>
      <c r="Q41" s="183">
        <v>3.02</v>
      </c>
      <c r="R41" s="183">
        <v>2.35</v>
      </c>
      <c r="S41" s="183">
        <v>1.91343</v>
      </c>
      <c r="T41" s="183">
        <v>1.6</v>
      </c>
      <c r="U41" s="183"/>
      <c r="V41" s="181">
        <f t="shared" si="29"/>
        <v>21958.69693</v>
      </c>
      <c r="W41" s="183">
        <v>38</v>
      </c>
      <c r="X41" s="183">
        <v>21920.7</v>
      </c>
      <c r="Y41" s="184">
        <f t="shared" si="30"/>
        <v>6500</v>
      </c>
      <c r="Z41" s="183"/>
      <c r="AA41" s="183">
        <v>6500</v>
      </c>
      <c r="AB41" s="195">
        <v>4</v>
      </c>
      <c r="AC41" s="195">
        <v>1697</v>
      </c>
      <c r="AD41" s="195">
        <v>274.5</v>
      </c>
      <c r="AF41" s="29" t="s">
        <v>101</v>
      </c>
    </row>
    <row r="42" spans="1:30" ht="63.75">
      <c r="A42" s="107" t="s">
        <v>221</v>
      </c>
      <c r="B42" s="138" t="s">
        <v>216</v>
      </c>
      <c r="C42" s="137" t="s">
        <v>206</v>
      </c>
      <c r="D42" s="198">
        <v>9</v>
      </c>
      <c r="E42" s="193">
        <v>217.1</v>
      </c>
      <c r="F42" s="193">
        <v>168.9</v>
      </c>
      <c r="G42" s="193">
        <v>183.455</v>
      </c>
      <c r="H42" s="193">
        <v>129.3</v>
      </c>
      <c r="I42" s="193"/>
      <c r="J42" s="192">
        <f>D42*(E42+G42)+I42</f>
        <v>3604.995</v>
      </c>
      <c r="K42" s="193"/>
      <c r="L42" s="193">
        <v>3605</v>
      </c>
      <c r="M42" s="194">
        <f>N42+O42</f>
        <v>0</v>
      </c>
      <c r="N42" s="193"/>
      <c r="O42" s="193"/>
      <c r="P42" s="185">
        <v>9</v>
      </c>
      <c r="Q42" s="183">
        <v>230</v>
      </c>
      <c r="R42" s="183">
        <v>178.94</v>
      </c>
      <c r="S42" s="183">
        <v>179.2</v>
      </c>
      <c r="T42" s="183">
        <v>139.4</v>
      </c>
      <c r="U42" s="183">
        <v>1.3</v>
      </c>
      <c r="V42" s="181">
        <f t="shared" si="29"/>
        <v>3684.1</v>
      </c>
      <c r="W42" s="183"/>
      <c r="X42" s="183">
        <v>3684.1</v>
      </c>
      <c r="Y42" s="184">
        <f t="shared" si="30"/>
        <v>0</v>
      </c>
      <c r="Z42" s="183"/>
      <c r="AA42" s="183"/>
      <c r="AB42" s="196"/>
      <c r="AC42" s="196"/>
      <c r="AD42" s="196"/>
    </row>
    <row r="43" spans="1:30" ht="51">
      <c r="A43" s="107" t="s">
        <v>222</v>
      </c>
      <c r="B43" s="138" t="s">
        <v>217</v>
      </c>
      <c r="C43" s="139" t="s">
        <v>195</v>
      </c>
      <c r="D43" s="198">
        <v>2460</v>
      </c>
      <c r="E43" s="193">
        <v>7.8</v>
      </c>
      <c r="F43" s="193">
        <v>6.07</v>
      </c>
      <c r="G43" s="193">
        <v>4.09</v>
      </c>
      <c r="H43" s="193">
        <v>3.18</v>
      </c>
      <c r="I43" s="193">
        <v>3.1</v>
      </c>
      <c r="J43" s="192">
        <f>D43*(E43+G43)+I43</f>
        <v>29252.5</v>
      </c>
      <c r="K43" s="193">
        <v>7.5</v>
      </c>
      <c r="L43" s="193">
        <v>29245</v>
      </c>
      <c r="M43" s="194">
        <f>N43+O43</f>
        <v>2300</v>
      </c>
      <c r="N43" s="193"/>
      <c r="O43" s="193">
        <v>2300</v>
      </c>
      <c r="P43" s="185">
        <v>2462</v>
      </c>
      <c r="Q43" s="183">
        <v>6.47</v>
      </c>
      <c r="R43" s="183">
        <v>5.03</v>
      </c>
      <c r="S43" s="183">
        <v>5.92</v>
      </c>
      <c r="T43" s="183">
        <v>4.6</v>
      </c>
      <c r="U43" s="183">
        <v>7.82</v>
      </c>
      <c r="V43" s="181">
        <f t="shared" si="29"/>
        <v>30512</v>
      </c>
      <c r="W43" s="183">
        <v>4</v>
      </c>
      <c r="X43" s="183">
        <v>30508</v>
      </c>
      <c r="Y43" s="184">
        <f t="shared" si="30"/>
        <v>2300</v>
      </c>
      <c r="Z43" s="183"/>
      <c r="AA43" s="183">
        <v>2300</v>
      </c>
      <c r="AB43" s="196"/>
      <c r="AC43" s="196"/>
      <c r="AD43" s="196"/>
    </row>
    <row r="44" spans="1:32" ht="16.5">
      <c r="A44" s="31"/>
      <c r="B44" s="35"/>
      <c r="C44" s="36"/>
      <c r="D44" s="37"/>
      <c r="E44" s="38"/>
      <c r="F44" s="38"/>
      <c r="G44" s="38"/>
      <c r="H44" s="38"/>
      <c r="I44" s="38"/>
      <c r="J44" s="68">
        <f t="shared" si="21"/>
        <v>0</v>
      </c>
      <c r="K44" s="38"/>
      <c r="L44" s="38"/>
      <c r="M44" s="69">
        <f t="shared" si="28"/>
        <v>0</v>
      </c>
      <c r="N44" s="38"/>
      <c r="O44" s="38"/>
      <c r="P44" s="35"/>
      <c r="Q44" s="38"/>
      <c r="R44" s="38"/>
      <c r="S44" s="38"/>
      <c r="T44" s="38"/>
      <c r="U44" s="38"/>
      <c r="V44" s="68">
        <f>P44*(Q44+S44)+U44</f>
        <v>0</v>
      </c>
      <c r="W44" s="38"/>
      <c r="X44" s="38"/>
      <c r="Y44" s="184">
        <f t="shared" si="30"/>
        <v>0</v>
      </c>
      <c r="Z44" s="38"/>
      <c r="AA44" s="38"/>
      <c r="AB44" s="54"/>
      <c r="AC44" s="54"/>
      <c r="AD44" s="55"/>
      <c r="AF44" s="29" t="s">
        <v>101</v>
      </c>
    </row>
    <row r="45" spans="1:30" s="50" customFormat="1" ht="16.5" customHeight="1">
      <c r="A45" s="72"/>
      <c r="B45" s="275" t="s">
        <v>19</v>
      </c>
      <c r="C45" s="276"/>
      <c r="D45" s="276"/>
      <c r="E45" s="276"/>
      <c r="F45" s="276"/>
      <c r="G45" s="276"/>
      <c r="H45" s="276"/>
      <c r="I45" s="277"/>
      <c r="J45" s="67">
        <f aca="true" t="shared" si="31" ref="J45:O45">SUM(J46:J48)</f>
        <v>7826.3</v>
      </c>
      <c r="K45" s="67">
        <f t="shared" si="31"/>
        <v>0</v>
      </c>
      <c r="L45" s="67">
        <f t="shared" si="31"/>
        <v>7826.3</v>
      </c>
      <c r="M45" s="67">
        <f t="shared" si="31"/>
        <v>0</v>
      </c>
      <c r="N45" s="67">
        <f t="shared" si="31"/>
        <v>0</v>
      </c>
      <c r="O45" s="67">
        <f t="shared" si="31"/>
        <v>0</v>
      </c>
      <c r="P45" s="246" t="str">
        <f>B45</f>
        <v>Услуги в сфере физкультуры и спорта</v>
      </c>
      <c r="Q45" s="247"/>
      <c r="R45" s="247"/>
      <c r="S45" s="247"/>
      <c r="T45" s="247"/>
      <c r="U45" s="247"/>
      <c r="V45" s="70">
        <f aca="true" t="shared" si="32" ref="V45:AA45">SUM(V46:V48)</f>
        <v>8742.580799999998</v>
      </c>
      <c r="W45" s="70">
        <f t="shared" si="32"/>
        <v>0</v>
      </c>
      <c r="X45" s="70">
        <f t="shared" si="32"/>
        <v>8742.58</v>
      </c>
      <c r="Y45" s="184">
        <f t="shared" si="30"/>
        <v>0</v>
      </c>
      <c r="Z45" s="70">
        <f t="shared" si="32"/>
        <v>0</v>
      </c>
      <c r="AA45" s="70">
        <f t="shared" si="32"/>
        <v>0</v>
      </c>
      <c r="AB45" s="71" t="s">
        <v>30</v>
      </c>
      <c r="AC45" s="71" t="s">
        <v>30</v>
      </c>
      <c r="AD45" s="71" t="s">
        <v>30</v>
      </c>
    </row>
    <row r="46" spans="1:30" s="85" customFormat="1" ht="102">
      <c r="A46" s="121" t="s">
        <v>50</v>
      </c>
      <c r="B46" s="153" t="s">
        <v>291</v>
      </c>
      <c r="C46" s="121" t="s">
        <v>129</v>
      </c>
      <c r="D46" s="177">
        <v>11300</v>
      </c>
      <c r="E46" s="175">
        <v>0.35</v>
      </c>
      <c r="F46" s="175">
        <v>0.21</v>
      </c>
      <c r="G46" s="175">
        <v>0.27</v>
      </c>
      <c r="H46" s="175">
        <v>0.13</v>
      </c>
      <c r="I46" s="175">
        <v>820.3</v>
      </c>
      <c r="J46" s="192">
        <f>D46*(E46+G46)+I46</f>
        <v>7826.3</v>
      </c>
      <c r="K46" s="175"/>
      <c r="L46" s="175">
        <v>7826.3</v>
      </c>
      <c r="M46" s="175">
        <f>N46+O46</f>
        <v>0</v>
      </c>
      <c r="N46" s="175"/>
      <c r="O46" s="199"/>
      <c r="P46" s="177">
        <v>11300.22</v>
      </c>
      <c r="Q46" s="175">
        <v>0.35</v>
      </c>
      <c r="R46" s="175">
        <v>0.22</v>
      </c>
      <c r="S46" s="175">
        <v>0.29</v>
      </c>
      <c r="T46" s="175">
        <v>0.13</v>
      </c>
      <c r="U46" s="175">
        <v>1000.06</v>
      </c>
      <c r="V46" s="175">
        <f>P46*(Q46+S46)+U46</f>
        <v>8232.200799999999</v>
      </c>
      <c r="W46" s="175"/>
      <c r="X46" s="175">
        <v>8232.2</v>
      </c>
      <c r="Y46" s="184">
        <f t="shared" si="30"/>
        <v>0</v>
      </c>
      <c r="Z46" s="175"/>
      <c r="AA46" s="175"/>
      <c r="AB46" s="177">
        <v>2</v>
      </c>
      <c r="AC46" s="177">
        <v>2411</v>
      </c>
      <c r="AD46" s="177">
        <v>120</v>
      </c>
    </row>
    <row r="47" spans="1:30" s="85" customFormat="1" ht="96" customHeight="1">
      <c r="A47" s="121" t="s">
        <v>51</v>
      </c>
      <c r="B47" s="153" t="s">
        <v>292</v>
      </c>
      <c r="C47" s="121" t="s">
        <v>195</v>
      </c>
      <c r="D47" s="177"/>
      <c r="E47" s="175"/>
      <c r="F47" s="175"/>
      <c r="G47" s="175"/>
      <c r="H47" s="175"/>
      <c r="I47" s="175"/>
      <c r="J47" s="175">
        <f>D47*(E47+G47)+I47</f>
        <v>0</v>
      </c>
      <c r="K47" s="175"/>
      <c r="L47" s="175"/>
      <c r="M47" s="175">
        <f>N47+O47</f>
        <v>0</v>
      </c>
      <c r="N47" s="175"/>
      <c r="O47" s="199"/>
      <c r="P47" s="177">
        <v>162</v>
      </c>
      <c r="Q47" s="175">
        <v>1.28</v>
      </c>
      <c r="R47" s="175">
        <v>1.1</v>
      </c>
      <c r="S47" s="175">
        <v>0.99</v>
      </c>
      <c r="T47" s="175">
        <v>0.83</v>
      </c>
      <c r="U47" s="175">
        <v>142.64</v>
      </c>
      <c r="V47" s="175">
        <f>P47*(Q47+S47)+U47</f>
        <v>510.38</v>
      </c>
      <c r="W47" s="175"/>
      <c r="X47" s="175">
        <v>510.38</v>
      </c>
      <c r="Y47" s="184">
        <f t="shared" si="30"/>
        <v>0</v>
      </c>
      <c r="Z47" s="175"/>
      <c r="AA47" s="175"/>
      <c r="AB47" s="177">
        <v>2</v>
      </c>
      <c r="AC47" s="177">
        <v>2411</v>
      </c>
      <c r="AD47" s="177">
        <v>120</v>
      </c>
    </row>
    <row r="48" spans="1:32" ht="16.5">
      <c r="A48" s="31"/>
      <c r="B48" s="35"/>
      <c r="C48" s="36"/>
      <c r="D48" s="37"/>
      <c r="E48" s="38"/>
      <c r="F48" s="38"/>
      <c r="G48" s="38"/>
      <c r="H48" s="38"/>
      <c r="I48" s="38"/>
      <c r="J48" s="68">
        <f t="shared" si="21"/>
        <v>0</v>
      </c>
      <c r="K48" s="38"/>
      <c r="L48" s="38"/>
      <c r="M48" s="69">
        <f>N48+O48</f>
        <v>0</v>
      </c>
      <c r="N48" s="38"/>
      <c r="O48" s="38"/>
      <c r="P48" s="35"/>
      <c r="Q48" s="38"/>
      <c r="R48" s="38"/>
      <c r="S48" s="38"/>
      <c r="T48" s="38"/>
      <c r="U48" s="38"/>
      <c r="V48" s="68">
        <f>P48*(Q48+S48)+U48</f>
        <v>0</v>
      </c>
      <c r="W48" s="38"/>
      <c r="X48" s="38"/>
      <c r="Y48" s="69">
        <f>Z48+AA48</f>
        <v>0</v>
      </c>
      <c r="Z48" s="38"/>
      <c r="AA48" s="38"/>
      <c r="AB48" s="54"/>
      <c r="AC48" s="54"/>
      <c r="AD48" s="55"/>
      <c r="AF48" s="29" t="s">
        <v>101</v>
      </c>
    </row>
    <row r="49" spans="1:30" s="50" customFormat="1" ht="16.5" customHeight="1">
      <c r="A49" s="53"/>
      <c r="B49" s="275" t="s">
        <v>32</v>
      </c>
      <c r="C49" s="276"/>
      <c r="D49" s="276"/>
      <c r="E49" s="276"/>
      <c r="F49" s="276"/>
      <c r="G49" s="276"/>
      <c r="H49" s="276"/>
      <c r="I49" s="277"/>
      <c r="J49" s="67">
        <f aca="true" t="shared" si="33" ref="J49:O49">SUM(J51:J65)</f>
        <v>59486.894132426</v>
      </c>
      <c r="K49" s="67">
        <f t="shared" si="33"/>
        <v>643.2</v>
      </c>
      <c r="L49" s="67">
        <f t="shared" si="33"/>
        <v>58843.7</v>
      </c>
      <c r="M49" s="67">
        <f t="shared" si="33"/>
        <v>2400</v>
      </c>
      <c r="N49" s="67">
        <f t="shared" si="33"/>
        <v>0</v>
      </c>
      <c r="O49" s="67">
        <f t="shared" si="33"/>
        <v>2400</v>
      </c>
      <c r="P49" s="246" t="str">
        <f>B49</f>
        <v>Услуги в иных сферах (перечислить)</v>
      </c>
      <c r="Q49" s="247"/>
      <c r="R49" s="247"/>
      <c r="S49" s="247"/>
      <c r="T49" s="247"/>
      <c r="U49" s="247"/>
      <c r="V49" s="70">
        <f aca="true" t="shared" si="34" ref="V49:AA49">SUM(V51:V65)</f>
        <v>92909.18652157801</v>
      </c>
      <c r="W49" s="70">
        <f t="shared" si="34"/>
        <v>0</v>
      </c>
      <c r="X49" s="70">
        <f t="shared" si="34"/>
        <v>92909.19000000002</v>
      </c>
      <c r="Y49" s="70">
        <f t="shared" si="34"/>
        <v>2400</v>
      </c>
      <c r="Z49" s="70">
        <f t="shared" si="34"/>
        <v>0</v>
      </c>
      <c r="AA49" s="70">
        <f t="shared" si="34"/>
        <v>2400</v>
      </c>
      <c r="AB49" s="49" t="s">
        <v>30</v>
      </c>
      <c r="AC49" s="49" t="s">
        <v>30</v>
      </c>
      <c r="AD49" s="49" t="s">
        <v>30</v>
      </c>
    </row>
    <row r="50" spans="1:30" s="50" customFormat="1" ht="16.5" customHeight="1">
      <c r="A50" s="174"/>
      <c r="B50" s="275" t="s">
        <v>276</v>
      </c>
      <c r="C50" s="279"/>
      <c r="D50" s="279"/>
      <c r="E50" s="279"/>
      <c r="F50" s="279"/>
      <c r="G50" s="279"/>
      <c r="H50" s="279"/>
      <c r="I50" s="280"/>
      <c r="J50" s="67"/>
      <c r="K50" s="67"/>
      <c r="L50" s="67"/>
      <c r="M50" s="67"/>
      <c r="N50" s="67"/>
      <c r="O50" s="67"/>
      <c r="P50" s="275" t="s">
        <v>276</v>
      </c>
      <c r="Q50" s="279"/>
      <c r="R50" s="279"/>
      <c r="S50" s="279"/>
      <c r="T50" s="279"/>
      <c r="U50" s="279"/>
      <c r="V50" s="279"/>
      <c r="W50" s="280"/>
      <c r="X50" s="70"/>
      <c r="Y50" s="70"/>
      <c r="Z50" s="70"/>
      <c r="AA50" s="70"/>
      <c r="AB50" s="49"/>
      <c r="AC50" s="49"/>
      <c r="AD50" s="49"/>
    </row>
    <row r="51" spans="1:30" ht="84" customHeight="1">
      <c r="A51" s="235" t="s">
        <v>157</v>
      </c>
      <c r="B51" s="237" t="s">
        <v>150</v>
      </c>
      <c r="C51" s="109" t="s">
        <v>152</v>
      </c>
      <c r="D51" s="200">
        <v>391430</v>
      </c>
      <c r="E51" s="201">
        <v>0.04181118</v>
      </c>
      <c r="F51" s="201">
        <v>0.025983</v>
      </c>
      <c r="G51" s="201">
        <v>0.02274981</v>
      </c>
      <c r="H51" s="201">
        <v>0.027232</v>
      </c>
      <c r="I51" s="201">
        <v>882.39</v>
      </c>
      <c r="J51" s="192">
        <f aca="true" t="shared" si="35" ref="J51:J56">D51*(E51+G51)+I51</f>
        <v>26153.4983157</v>
      </c>
      <c r="K51" s="202">
        <v>469.5</v>
      </c>
      <c r="L51" s="202">
        <v>25684</v>
      </c>
      <c r="M51" s="194">
        <f>N51+O51</f>
        <v>0</v>
      </c>
      <c r="N51" s="201"/>
      <c r="O51" s="201"/>
      <c r="P51" s="198">
        <v>450000</v>
      </c>
      <c r="Q51" s="193">
        <v>0.0678816</v>
      </c>
      <c r="R51" s="193">
        <v>0.03183</v>
      </c>
      <c r="S51" s="193">
        <v>0.0385672</v>
      </c>
      <c r="T51" s="193">
        <v>0.027232</v>
      </c>
      <c r="U51" s="193">
        <v>900.01</v>
      </c>
      <c r="V51" s="192">
        <f>P51*(Q51+S51)+U51+0.03</f>
        <v>48802.00000000001</v>
      </c>
      <c r="W51" s="193"/>
      <c r="X51" s="193">
        <v>48802</v>
      </c>
      <c r="Y51" s="194">
        <f>Z51+AA51</f>
        <v>0</v>
      </c>
      <c r="Z51" s="193"/>
      <c r="AA51" s="193"/>
      <c r="AB51" s="198">
        <v>1</v>
      </c>
      <c r="AC51" s="193"/>
      <c r="AD51" s="193">
        <v>101.75</v>
      </c>
    </row>
    <row r="52" spans="1:30" ht="66" customHeight="1">
      <c r="A52" s="244"/>
      <c r="B52" s="245"/>
      <c r="C52" s="109" t="s">
        <v>153</v>
      </c>
      <c r="D52" s="200">
        <v>18</v>
      </c>
      <c r="E52" s="201">
        <v>26.666666</v>
      </c>
      <c r="F52" s="201"/>
      <c r="G52" s="201"/>
      <c r="H52" s="201"/>
      <c r="I52" s="201"/>
      <c r="J52" s="192">
        <f t="shared" si="35"/>
        <v>479.999988</v>
      </c>
      <c r="K52" s="202"/>
      <c r="L52" s="202">
        <v>480</v>
      </c>
      <c r="M52" s="194">
        <f>N52+O52</f>
        <v>0</v>
      </c>
      <c r="N52" s="201"/>
      <c r="O52" s="201"/>
      <c r="P52" s="198">
        <v>18</v>
      </c>
      <c r="Q52" s="193">
        <v>26.666666</v>
      </c>
      <c r="R52" s="193"/>
      <c r="S52" s="193"/>
      <c r="T52" s="193"/>
      <c r="U52" s="193"/>
      <c r="V52" s="192">
        <f>P52*(Q52+S52)+U52</f>
        <v>479.999988</v>
      </c>
      <c r="W52" s="193"/>
      <c r="X52" s="193">
        <v>480</v>
      </c>
      <c r="Y52" s="194">
        <f>Z52+AA52</f>
        <v>0</v>
      </c>
      <c r="Z52" s="193"/>
      <c r="AA52" s="193"/>
      <c r="AB52" s="193"/>
      <c r="AC52" s="193"/>
      <c r="AD52" s="193"/>
    </row>
    <row r="53" spans="1:32" ht="82.5" customHeight="1">
      <c r="A53" s="236"/>
      <c r="B53" s="238"/>
      <c r="C53" s="109" t="s">
        <v>154</v>
      </c>
      <c r="D53" s="200">
        <v>1350</v>
      </c>
      <c r="E53" s="201">
        <v>0.3425088</v>
      </c>
      <c r="F53" s="201"/>
      <c r="G53" s="201">
        <v>0.009343</v>
      </c>
      <c r="H53" s="201"/>
      <c r="I53" s="201"/>
      <c r="J53" s="192">
        <f t="shared" si="35"/>
        <v>474.99993</v>
      </c>
      <c r="K53" s="202"/>
      <c r="L53" s="202">
        <v>475</v>
      </c>
      <c r="M53" s="194">
        <f>N53+O53</f>
        <v>0</v>
      </c>
      <c r="N53" s="201"/>
      <c r="O53" s="201"/>
      <c r="P53" s="198">
        <v>1350</v>
      </c>
      <c r="Q53" s="193">
        <v>0.3425088</v>
      </c>
      <c r="R53" s="193"/>
      <c r="S53" s="193">
        <v>0.009343</v>
      </c>
      <c r="T53" s="193"/>
      <c r="U53" s="193"/>
      <c r="V53" s="192">
        <f>P53*(Q53+S53)+U53</f>
        <v>474.99993</v>
      </c>
      <c r="W53" s="193"/>
      <c r="X53" s="193">
        <v>475</v>
      </c>
      <c r="Y53" s="194">
        <f>Z53+AA53</f>
        <v>0</v>
      </c>
      <c r="Z53" s="193"/>
      <c r="AA53" s="193"/>
      <c r="AB53" s="193"/>
      <c r="AC53" s="193"/>
      <c r="AD53" s="193"/>
      <c r="AF53" s="93" t="s">
        <v>101</v>
      </c>
    </row>
    <row r="54" spans="1:30" ht="45" customHeight="1">
      <c r="A54" s="101" t="s">
        <v>155</v>
      </c>
      <c r="B54" s="102" t="s">
        <v>156</v>
      </c>
      <c r="C54" s="111" t="s">
        <v>151</v>
      </c>
      <c r="D54" s="203">
        <v>40000</v>
      </c>
      <c r="E54" s="179">
        <v>0.0225</v>
      </c>
      <c r="F54" s="179"/>
      <c r="G54" s="179"/>
      <c r="H54" s="179"/>
      <c r="I54" s="179"/>
      <c r="J54" s="204">
        <f t="shared" si="35"/>
        <v>900</v>
      </c>
      <c r="K54" s="204"/>
      <c r="L54" s="204">
        <v>900</v>
      </c>
      <c r="M54" s="205"/>
      <c r="N54" s="179"/>
      <c r="O54" s="179"/>
      <c r="P54" s="182">
        <v>40000</v>
      </c>
      <c r="Q54" s="175">
        <v>0.0275</v>
      </c>
      <c r="R54" s="179"/>
      <c r="S54" s="175"/>
      <c r="T54" s="175"/>
      <c r="U54" s="175"/>
      <c r="V54" s="191">
        <v>1100</v>
      </c>
      <c r="W54" s="191"/>
      <c r="X54" s="191">
        <v>1100</v>
      </c>
      <c r="Y54" s="208"/>
      <c r="Z54" s="209"/>
      <c r="AA54" s="209"/>
      <c r="AB54" s="209"/>
      <c r="AC54" s="209"/>
      <c r="AD54" s="209"/>
    </row>
    <row r="55" spans="1:30" ht="32.25" customHeight="1">
      <c r="A55" s="235" t="s">
        <v>52</v>
      </c>
      <c r="B55" s="237" t="s">
        <v>158</v>
      </c>
      <c r="C55" s="109" t="s">
        <v>152</v>
      </c>
      <c r="D55" s="200">
        <v>5469</v>
      </c>
      <c r="E55" s="201">
        <v>0.20834447</v>
      </c>
      <c r="F55" s="201">
        <v>0.018808</v>
      </c>
      <c r="G55" s="201">
        <v>0.0496549</v>
      </c>
      <c r="H55" s="201">
        <v>0.02</v>
      </c>
      <c r="I55" s="201"/>
      <c r="J55" s="192">
        <f t="shared" si="35"/>
        <v>1410.99855453</v>
      </c>
      <c r="K55" s="202"/>
      <c r="L55" s="202">
        <v>1411</v>
      </c>
      <c r="M55" s="194">
        <f>N55+O55</f>
        <v>0</v>
      </c>
      <c r="N55" s="201"/>
      <c r="O55" s="201"/>
      <c r="P55" s="198">
        <v>13763</v>
      </c>
      <c r="Q55" s="193">
        <v>0.088772</v>
      </c>
      <c r="R55" s="193">
        <v>0.018808</v>
      </c>
      <c r="S55" s="193">
        <v>0.0596549</v>
      </c>
      <c r="T55" s="193">
        <v>0.02</v>
      </c>
      <c r="U55" s="193"/>
      <c r="V55" s="192">
        <f aca="true" t="shared" si="36" ref="V55:V61">P55*(Q55+S55)+U55</f>
        <v>2042.7994247</v>
      </c>
      <c r="W55" s="193"/>
      <c r="X55" s="193">
        <v>2042.8</v>
      </c>
      <c r="Y55" s="194">
        <f>Z55+AA55</f>
        <v>0</v>
      </c>
      <c r="Z55" s="193"/>
      <c r="AA55" s="193"/>
      <c r="AB55" s="193"/>
      <c r="AC55" s="193"/>
      <c r="AD55" s="193">
        <v>23</v>
      </c>
    </row>
    <row r="56" spans="1:32" ht="21" customHeight="1">
      <c r="A56" s="236"/>
      <c r="B56" s="238"/>
      <c r="C56" s="109" t="s">
        <v>171</v>
      </c>
      <c r="D56" s="200">
        <v>180</v>
      </c>
      <c r="E56" s="201">
        <v>1.3360314</v>
      </c>
      <c r="F56" s="201">
        <v>0.626611</v>
      </c>
      <c r="G56" s="201">
        <v>1.108413</v>
      </c>
      <c r="H56" s="201">
        <v>0.8</v>
      </c>
      <c r="I56" s="201"/>
      <c r="J56" s="192">
        <f t="shared" si="35"/>
        <v>439.999992</v>
      </c>
      <c r="K56" s="202"/>
      <c r="L56" s="202">
        <v>440</v>
      </c>
      <c r="M56" s="194">
        <f>N56+O56</f>
        <v>0</v>
      </c>
      <c r="N56" s="201"/>
      <c r="O56" s="201"/>
      <c r="P56" s="198">
        <v>350</v>
      </c>
      <c r="Q56" s="193">
        <v>7.4773</v>
      </c>
      <c r="R56" s="193">
        <v>0.96611</v>
      </c>
      <c r="S56" s="193">
        <v>1.208413</v>
      </c>
      <c r="T56" s="193">
        <v>0.8</v>
      </c>
      <c r="U56" s="193"/>
      <c r="V56" s="192">
        <f t="shared" si="36"/>
        <v>3039.99955</v>
      </c>
      <c r="W56" s="193"/>
      <c r="X56" s="193">
        <v>3040</v>
      </c>
      <c r="Y56" s="194">
        <f>Z56+AA56</f>
        <v>0</v>
      </c>
      <c r="Z56" s="193"/>
      <c r="AA56" s="193"/>
      <c r="AB56" s="193"/>
      <c r="AC56" s="193"/>
      <c r="AD56" s="193"/>
      <c r="AF56" s="29" t="s">
        <v>101</v>
      </c>
    </row>
    <row r="57" spans="1:30" ht="36" customHeight="1">
      <c r="A57" s="101" t="s">
        <v>53</v>
      </c>
      <c r="B57" s="102" t="s">
        <v>159</v>
      </c>
      <c r="C57" s="111" t="s">
        <v>160</v>
      </c>
      <c r="D57" s="203">
        <v>4171903</v>
      </c>
      <c r="E57" s="210">
        <v>0.004493632</v>
      </c>
      <c r="F57" s="179"/>
      <c r="G57" s="179"/>
      <c r="H57" s="179"/>
      <c r="I57" s="179"/>
      <c r="J57" s="204">
        <f>D57*E57</f>
        <v>18746.996821696</v>
      </c>
      <c r="K57" s="204"/>
      <c r="L57" s="204">
        <v>18747</v>
      </c>
      <c r="M57" s="205"/>
      <c r="N57" s="179"/>
      <c r="O57" s="179"/>
      <c r="P57" s="211">
        <v>4171903</v>
      </c>
      <c r="Q57" s="215">
        <v>0.004718326</v>
      </c>
      <c r="R57" s="207"/>
      <c r="S57" s="206"/>
      <c r="T57" s="206"/>
      <c r="U57" s="206"/>
      <c r="V57" s="192">
        <f t="shared" si="36"/>
        <v>19684.398394378</v>
      </c>
      <c r="W57" s="191"/>
      <c r="X57" s="191">
        <v>19684.4</v>
      </c>
      <c r="Y57" s="208"/>
      <c r="Z57" s="209"/>
      <c r="AA57" s="209"/>
      <c r="AB57" s="209"/>
      <c r="AC57" s="209"/>
      <c r="AD57" s="209"/>
    </row>
    <row r="58" spans="1:30" ht="73.5" customHeight="1">
      <c r="A58" s="235" t="s">
        <v>54</v>
      </c>
      <c r="B58" s="237" t="s">
        <v>161</v>
      </c>
      <c r="C58" s="109" t="s">
        <v>162</v>
      </c>
      <c r="D58" s="200">
        <v>4300</v>
      </c>
      <c r="E58" s="201">
        <v>0.10721962</v>
      </c>
      <c r="F58" s="201">
        <v>0.018198</v>
      </c>
      <c r="G58" s="201">
        <v>0.05557107</v>
      </c>
      <c r="H58" s="201">
        <v>0.04783</v>
      </c>
      <c r="I58" s="201">
        <v>34.8</v>
      </c>
      <c r="J58" s="192">
        <f>D58*(E58+G58)+I58</f>
        <v>734.799967</v>
      </c>
      <c r="K58" s="202">
        <v>34.8</v>
      </c>
      <c r="L58" s="202">
        <v>700</v>
      </c>
      <c r="M58" s="194">
        <f>N58+O58</f>
        <v>0</v>
      </c>
      <c r="N58" s="201"/>
      <c r="O58" s="201"/>
      <c r="P58" s="198">
        <v>4300</v>
      </c>
      <c r="Q58" s="193">
        <v>0.2436103</v>
      </c>
      <c r="R58" s="193">
        <v>0.175694</v>
      </c>
      <c r="S58" s="193">
        <v>0.163366</v>
      </c>
      <c r="T58" s="193">
        <v>0.04783</v>
      </c>
      <c r="U58" s="193"/>
      <c r="V58" s="192">
        <f t="shared" si="36"/>
        <v>1749.99809</v>
      </c>
      <c r="W58" s="193"/>
      <c r="X58" s="193">
        <v>1750</v>
      </c>
      <c r="Y58" s="194">
        <f>Z58+AA58</f>
        <v>0</v>
      </c>
      <c r="Z58" s="193"/>
      <c r="AA58" s="193"/>
      <c r="AB58" s="193"/>
      <c r="AC58" s="193"/>
      <c r="AD58" s="193"/>
    </row>
    <row r="59" spans="1:32" ht="56.25" customHeight="1">
      <c r="A59" s="236"/>
      <c r="B59" s="238"/>
      <c r="C59" s="109" t="s">
        <v>163</v>
      </c>
      <c r="D59" s="200">
        <v>41</v>
      </c>
      <c r="E59" s="201">
        <v>2.5783105</v>
      </c>
      <c r="F59" s="201">
        <v>2.341059</v>
      </c>
      <c r="G59" s="201">
        <v>3.080266</v>
      </c>
      <c r="H59" s="201">
        <v>2.951236</v>
      </c>
      <c r="I59" s="201"/>
      <c r="J59" s="192">
        <f>D59*(E59+G59)+I59</f>
        <v>232.00163650000002</v>
      </c>
      <c r="K59" s="202"/>
      <c r="L59" s="202">
        <v>232</v>
      </c>
      <c r="M59" s="194">
        <f>N59+O59</f>
        <v>0</v>
      </c>
      <c r="N59" s="201"/>
      <c r="O59" s="201"/>
      <c r="P59" s="198">
        <v>41</v>
      </c>
      <c r="Q59" s="193">
        <v>18.224652</v>
      </c>
      <c r="R59" s="193">
        <v>7.341059</v>
      </c>
      <c r="S59" s="193">
        <v>7.080226</v>
      </c>
      <c r="T59" s="193">
        <v>3.951236</v>
      </c>
      <c r="U59" s="193"/>
      <c r="V59" s="192">
        <f t="shared" si="36"/>
        <v>1037.499998</v>
      </c>
      <c r="W59" s="193"/>
      <c r="X59" s="193">
        <v>1037.5</v>
      </c>
      <c r="Y59" s="194">
        <f>Z59+AA59</f>
        <v>0</v>
      </c>
      <c r="Z59" s="193"/>
      <c r="AA59" s="193"/>
      <c r="AB59" s="193"/>
      <c r="AC59" s="193"/>
      <c r="AD59" s="193"/>
      <c r="AF59" s="29" t="s">
        <v>101</v>
      </c>
    </row>
    <row r="60" spans="1:30" ht="66" customHeight="1">
      <c r="A60" s="101" t="s">
        <v>55</v>
      </c>
      <c r="B60" s="102" t="s">
        <v>164</v>
      </c>
      <c r="C60" s="111" t="s">
        <v>153</v>
      </c>
      <c r="D60" s="203">
        <v>1</v>
      </c>
      <c r="E60" s="179">
        <v>662.92847</v>
      </c>
      <c r="F60" s="179">
        <v>662.92847</v>
      </c>
      <c r="G60" s="179">
        <v>310.56153</v>
      </c>
      <c r="H60" s="179">
        <v>250</v>
      </c>
      <c r="I60" s="179">
        <v>213.41</v>
      </c>
      <c r="J60" s="192">
        <f>D60*(E60+G60)+I60</f>
        <v>1186.9</v>
      </c>
      <c r="K60" s="212">
        <v>138.9</v>
      </c>
      <c r="L60" s="212">
        <v>1048</v>
      </c>
      <c r="M60" s="205"/>
      <c r="N60" s="179"/>
      <c r="O60" s="179"/>
      <c r="P60" s="211">
        <v>1</v>
      </c>
      <c r="Q60" s="175">
        <v>1894.70394</v>
      </c>
      <c r="R60" s="179">
        <v>1557.62</v>
      </c>
      <c r="S60" s="175">
        <v>326.0896065</v>
      </c>
      <c r="T60" s="175">
        <v>250</v>
      </c>
      <c r="U60" s="175">
        <v>186.81</v>
      </c>
      <c r="V60" s="192">
        <f t="shared" si="36"/>
        <v>2407.6035465</v>
      </c>
      <c r="W60" s="213">
        <v>0</v>
      </c>
      <c r="X60" s="213">
        <v>2407.6</v>
      </c>
      <c r="Y60" s="208"/>
      <c r="Z60" s="209"/>
      <c r="AA60" s="209"/>
      <c r="AB60" s="181"/>
      <c r="AC60" s="181"/>
      <c r="AD60" s="182">
        <v>13</v>
      </c>
    </row>
    <row r="61" spans="1:30" ht="43.5" customHeight="1">
      <c r="A61" s="101" t="s">
        <v>165</v>
      </c>
      <c r="B61" s="102" t="s">
        <v>166</v>
      </c>
      <c r="C61" s="111" t="s">
        <v>167</v>
      </c>
      <c r="D61" s="203">
        <v>1090</v>
      </c>
      <c r="E61" s="179">
        <v>0.5357798</v>
      </c>
      <c r="F61" s="179">
        <v>0.5357798</v>
      </c>
      <c r="G61" s="179">
        <v>0</v>
      </c>
      <c r="H61" s="179">
        <v>0</v>
      </c>
      <c r="I61" s="179">
        <v>0</v>
      </c>
      <c r="J61" s="204">
        <f>D61*(E61+G61)+I61</f>
        <v>583.999982</v>
      </c>
      <c r="K61" s="204"/>
      <c r="L61" s="204">
        <v>584</v>
      </c>
      <c r="M61" s="205"/>
      <c r="N61" s="179"/>
      <c r="O61" s="179"/>
      <c r="P61" s="211">
        <v>1090</v>
      </c>
      <c r="Q61" s="175">
        <v>0.6577</v>
      </c>
      <c r="R61" s="179">
        <v>0.6577</v>
      </c>
      <c r="S61" s="175">
        <v>0.09174</v>
      </c>
      <c r="T61" s="175"/>
      <c r="U61" s="206"/>
      <c r="V61" s="191">
        <f t="shared" si="36"/>
        <v>816.8896</v>
      </c>
      <c r="W61" s="191"/>
      <c r="X61" s="191">
        <v>816.89</v>
      </c>
      <c r="Y61" s="208"/>
      <c r="Z61" s="209"/>
      <c r="AA61" s="209"/>
      <c r="AB61" s="181"/>
      <c r="AC61" s="181"/>
      <c r="AD61" s="182">
        <v>3</v>
      </c>
    </row>
    <row r="62" spans="1:30" ht="20.25" customHeight="1">
      <c r="A62" s="101"/>
      <c r="B62" s="281" t="s">
        <v>277</v>
      </c>
      <c r="C62" s="282"/>
      <c r="D62" s="282"/>
      <c r="E62" s="282"/>
      <c r="F62" s="282"/>
      <c r="G62" s="282"/>
      <c r="H62" s="282"/>
      <c r="I62" s="283"/>
      <c r="J62" s="113"/>
      <c r="K62" s="113"/>
      <c r="L62" s="113"/>
      <c r="M62" s="116"/>
      <c r="N62" s="117"/>
      <c r="O62" s="117"/>
      <c r="P62" s="281" t="s">
        <v>277</v>
      </c>
      <c r="Q62" s="282"/>
      <c r="R62" s="282"/>
      <c r="S62" s="282"/>
      <c r="T62" s="282"/>
      <c r="U62" s="282"/>
      <c r="V62" s="282"/>
      <c r="W62" s="283"/>
      <c r="X62" s="118"/>
      <c r="Y62" s="115"/>
      <c r="Z62" s="120"/>
      <c r="AA62" s="120"/>
      <c r="AB62" s="141"/>
      <c r="AC62" s="141"/>
      <c r="AD62" s="142"/>
    </row>
    <row r="63" spans="1:30" ht="66" customHeight="1">
      <c r="A63" s="101" t="s">
        <v>170</v>
      </c>
      <c r="B63" s="102" t="s">
        <v>168</v>
      </c>
      <c r="C63" s="111" t="s">
        <v>169</v>
      </c>
      <c r="D63" s="214">
        <v>24500</v>
      </c>
      <c r="E63" s="175">
        <v>0.18595261</v>
      </c>
      <c r="F63" s="175">
        <v>0.133761</v>
      </c>
      <c r="G63" s="175">
        <v>0.14028</v>
      </c>
      <c r="H63" s="175">
        <v>0.1009</v>
      </c>
      <c r="I63" s="175">
        <v>150</v>
      </c>
      <c r="J63" s="204">
        <f>D63*(E63+G63)+I63</f>
        <v>8142.698944999999</v>
      </c>
      <c r="K63" s="208"/>
      <c r="L63" s="208">
        <v>8142.7</v>
      </c>
      <c r="M63" s="208">
        <f>N63+O63</f>
        <v>2400</v>
      </c>
      <c r="N63" s="175"/>
      <c r="O63" s="175">
        <v>2400</v>
      </c>
      <c r="P63" s="177">
        <v>28500</v>
      </c>
      <c r="Q63" s="175">
        <v>0.236173</v>
      </c>
      <c r="R63" s="175">
        <v>0.197361</v>
      </c>
      <c r="S63" s="175">
        <v>0.153055</v>
      </c>
      <c r="T63" s="175">
        <v>0.1299</v>
      </c>
      <c r="U63" s="175">
        <v>180</v>
      </c>
      <c r="V63" s="208">
        <f>P63*(Q63+S63)+U63</f>
        <v>11272.998000000001</v>
      </c>
      <c r="W63" s="208"/>
      <c r="X63" s="208">
        <v>11273</v>
      </c>
      <c r="Y63" s="208">
        <f>Z63+AA63</f>
        <v>2400</v>
      </c>
      <c r="Z63" s="206"/>
      <c r="AA63" s="206">
        <v>2400</v>
      </c>
      <c r="AB63" s="177">
        <v>1</v>
      </c>
      <c r="AC63" s="175"/>
      <c r="AD63" s="177">
        <v>30</v>
      </c>
    </row>
    <row r="64" spans="1:32" ht="16.5">
      <c r="A64" s="31"/>
      <c r="B64" s="154"/>
      <c r="C64" s="56"/>
      <c r="D64" s="56"/>
      <c r="E64" s="57"/>
      <c r="F64" s="57"/>
      <c r="G64" s="57"/>
      <c r="H64" s="57"/>
      <c r="I64" s="57"/>
      <c r="J64" s="68"/>
      <c r="K64" s="51"/>
      <c r="L64" s="51"/>
      <c r="M64" s="69"/>
      <c r="N64" s="57"/>
      <c r="O64" s="57"/>
      <c r="P64" s="58"/>
      <c r="Q64" s="58"/>
      <c r="R64" s="58"/>
      <c r="S64" s="58"/>
      <c r="T64" s="58"/>
      <c r="U64" s="58"/>
      <c r="V64" s="68"/>
      <c r="W64" s="38"/>
      <c r="X64" s="38"/>
      <c r="Y64" s="69"/>
      <c r="Z64" s="58"/>
      <c r="AA64" s="58"/>
      <c r="AB64" s="58"/>
      <c r="AC64" s="58"/>
      <c r="AD64" s="58"/>
      <c r="AF64" s="29"/>
    </row>
    <row r="65" spans="1:32" ht="16.5">
      <c r="A65" s="31"/>
      <c r="B65" s="35"/>
      <c r="C65" s="56"/>
      <c r="D65" s="56"/>
      <c r="E65" s="57"/>
      <c r="F65" s="57"/>
      <c r="G65" s="57"/>
      <c r="H65" s="57"/>
      <c r="I65" s="57"/>
      <c r="J65" s="68"/>
      <c r="K65" s="51"/>
      <c r="L65" s="51"/>
      <c r="M65" s="69"/>
      <c r="N65" s="57"/>
      <c r="O65" s="57"/>
      <c r="P65" s="58"/>
      <c r="Q65" s="58"/>
      <c r="R65" s="58"/>
      <c r="S65" s="58"/>
      <c r="T65" s="58"/>
      <c r="U65" s="58"/>
      <c r="V65" s="68"/>
      <c r="W65" s="38"/>
      <c r="X65" s="38"/>
      <c r="Y65" s="69"/>
      <c r="Z65" s="58"/>
      <c r="AA65" s="58"/>
      <c r="AB65" s="58"/>
      <c r="AC65" s="58"/>
      <c r="AD65" s="58"/>
      <c r="AF65" s="29"/>
    </row>
    <row r="66" spans="2:15" ht="10.5" customHeight="1">
      <c r="B66" s="59"/>
      <c r="C66" s="59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3:17" ht="16.5">
      <c r="C67" s="61"/>
      <c r="D67" s="61" t="s">
        <v>35</v>
      </c>
      <c r="E67" s="61"/>
      <c r="F67" s="62"/>
      <c r="G67" s="63"/>
      <c r="P67" s="61"/>
      <c r="Q67" s="61" t="str">
        <f>D67</f>
        <v>Пояснения к заполнению формы:</v>
      </c>
    </row>
    <row r="68" spans="3:30" ht="16.5" customHeight="1">
      <c r="C68" s="64">
        <v>1</v>
      </c>
      <c r="D68" s="61" t="s">
        <v>72</v>
      </c>
      <c r="E68" s="61"/>
      <c r="F68" s="62"/>
      <c r="G68" s="63"/>
      <c r="P68" s="64">
        <f>C68</f>
        <v>1</v>
      </c>
      <c r="Q68" s="278" t="str">
        <f>D68</f>
        <v>В форме отражаются только сведения по услугам, которые предоставляются в соответствии с муниципальным заданием</v>
      </c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</row>
    <row r="69" spans="3:30" ht="16.5" customHeight="1">
      <c r="C69" s="64">
        <f>C68+1</f>
        <v>2</v>
      </c>
      <c r="D69" s="61" t="s">
        <v>33</v>
      </c>
      <c r="E69" s="61"/>
      <c r="F69" s="62"/>
      <c r="G69" s="63"/>
      <c r="P69" s="64">
        <f aca="true" t="shared" si="37" ref="P69:P75">C69</f>
        <v>2</v>
      </c>
      <c r="Q69" s="278" t="str">
        <f>D69</f>
        <v>Наименования и единицы измерения услуг отражаются в соответствии с утвержденным реестром (перечнем) услуг</v>
      </c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</row>
    <row r="70" spans="3:30" ht="37.5" customHeight="1">
      <c r="C70" s="64">
        <f aca="true" t="shared" si="38" ref="C70:C75">C69+1</f>
        <v>3</v>
      </c>
      <c r="D70" s="65" t="s">
        <v>57</v>
      </c>
      <c r="E70" s="61"/>
      <c r="F70" s="62"/>
      <c r="G70" s="63"/>
      <c r="P70" s="64">
        <f t="shared" si="37"/>
        <v>3</v>
      </c>
      <c r="Q70" s="278" t="s">
        <v>116</v>
      </c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82"/>
      <c r="AC70" s="82"/>
      <c r="AD70" s="82"/>
    </row>
    <row r="71" spans="3:30" ht="16.5" customHeight="1">
      <c r="C71" s="64">
        <f t="shared" si="38"/>
        <v>4</v>
      </c>
      <c r="D71" s="61" t="s">
        <v>58</v>
      </c>
      <c r="E71" s="61"/>
      <c r="F71" s="62"/>
      <c r="G71" s="63"/>
      <c r="P71" s="64">
        <f t="shared" si="37"/>
        <v>4</v>
      </c>
      <c r="Q71" s="278" t="s">
        <v>117</v>
      </c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</row>
    <row r="72" spans="3:30" ht="34.5" customHeight="1">
      <c r="C72" s="64">
        <f t="shared" si="38"/>
        <v>5</v>
      </c>
      <c r="D72" s="273" t="s">
        <v>56</v>
      </c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64">
        <f t="shared" si="37"/>
        <v>5</v>
      </c>
      <c r="Q72" s="278" t="s">
        <v>118</v>
      </c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</row>
    <row r="73" spans="3:30" ht="36" customHeight="1">
      <c r="C73" s="64">
        <f t="shared" si="38"/>
        <v>6</v>
      </c>
      <c r="D73" s="284" t="s">
        <v>126</v>
      </c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64">
        <f t="shared" si="37"/>
        <v>6</v>
      </c>
      <c r="Q73" s="278" t="s">
        <v>125</v>
      </c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</row>
    <row r="74" spans="3:30" ht="16.5" customHeight="1">
      <c r="C74" s="64">
        <f t="shared" si="38"/>
        <v>7</v>
      </c>
      <c r="D74" s="61" t="s">
        <v>73</v>
      </c>
      <c r="E74" s="61"/>
      <c r="F74" s="62"/>
      <c r="G74" s="63"/>
      <c r="P74" s="64">
        <f t="shared" si="37"/>
        <v>7</v>
      </c>
      <c r="Q74" s="278" t="s">
        <v>127</v>
      </c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</row>
    <row r="75" spans="3:30" ht="16.5" customHeight="1">
      <c r="C75" s="64">
        <f t="shared" si="38"/>
        <v>8</v>
      </c>
      <c r="D75" s="61" t="s">
        <v>34</v>
      </c>
      <c r="E75" s="61"/>
      <c r="F75" s="62"/>
      <c r="G75" s="63"/>
      <c r="P75" s="64">
        <f t="shared" si="37"/>
        <v>8</v>
      </c>
      <c r="Q75" s="278" t="str">
        <f>D75</f>
        <v>Услуги в иных сферах указываются в разрезе сфер деятельности</v>
      </c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</row>
    <row r="76" spans="3:4" ht="16.5">
      <c r="C76" s="64">
        <f>C75+1</f>
        <v>9</v>
      </c>
      <c r="D76" s="66" t="s">
        <v>60</v>
      </c>
    </row>
  </sheetData>
  <sheetProtection formatColumns="0" formatRows="0" insertRows="0" deleteRows="0" sort="0" autoFilter="0"/>
  <mergeCells count="79">
    <mergeCell ref="B50:I50"/>
    <mergeCell ref="P50:W50"/>
    <mergeCell ref="B62:I62"/>
    <mergeCell ref="P62:W62"/>
    <mergeCell ref="Q73:AA73"/>
    <mergeCell ref="AB73:AD73"/>
    <mergeCell ref="AB72:AD72"/>
    <mergeCell ref="Q70:AA70"/>
    <mergeCell ref="Q68:AA68"/>
    <mergeCell ref="D73:O73"/>
    <mergeCell ref="Q74:AA74"/>
    <mergeCell ref="AB74:AD74"/>
    <mergeCell ref="Q75:AA75"/>
    <mergeCell ref="AB75:AD75"/>
    <mergeCell ref="AB68:AD68"/>
    <mergeCell ref="Q69:AA69"/>
    <mergeCell ref="AB69:AD69"/>
    <mergeCell ref="Q71:AA71"/>
    <mergeCell ref="AB71:AD71"/>
    <mergeCell ref="Q72:AA72"/>
    <mergeCell ref="B9:B15"/>
    <mergeCell ref="C9:I9"/>
    <mergeCell ref="AC1:AD1"/>
    <mergeCell ref="D72:O72"/>
    <mergeCell ref="B16:I16"/>
    <mergeCell ref="B29:I29"/>
    <mergeCell ref="B31:I31"/>
    <mergeCell ref="B33:I33"/>
    <mergeCell ref="B45:I45"/>
    <mergeCell ref="B49:I49"/>
    <mergeCell ref="P11:U11"/>
    <mergeCell ref="P12:U12"/>
    <mergeCell ref="P13:U13"/>
    <mergeCell ref="D5:O5"/>
    <mergeCell ref="E6:F6"/>
    <mergeCell ref="A5:A8"/>
    <mergeCell ref="U6:U7"/>
    <mergeCell ref="P6:P7"/>
    <mergeCell ref="B5:B7"/>
    <mergeCell ref="C5:C7"/>
    <mergeCell ref="V6:X6"/>
    <mergeCell ref="Y6:AA6"/>
    <mergeCell ref="D6:D7"/>
    <mergeCell ref="Q6:R6"/>
    <mergeCell ref="S6:T6"/>
    <mergeCell ref="P9:U9"/>
    <mergeCell ref="J6:L6"/>
    <mergeCell ref="G6:H6"/>
    <mergeCell ref="I6:I7"/>
    <mergeCell ref="P49:U49"/>
    <mergeCell ref="P16:U16"/>
    <mergeCell ref="P29:U29"/>
    <mergeCell ref="C10:I10"/>
    <mergeCell ref="C11:I11"/>
    <mergeCell ref="C14:I14"/>
    <mergeCell ref="P45:U45"/>
    <mergeCell ref="P33:U33"/>
    <mergeCell ref="C15:I15"/>
    <mergeCell ref="P10:U10"/>
    <mergeCell ref="P14:U14"/>
    <mergeCell ref="P15:U15"/>
    <mergeCell ref="M6:O6"/>
    <mergeCell ref="P2:AB2"/>
    <mergeCell ref="P3:AD3"/>
    <mergeCell ref="P4:AD4"/>
    <mergeCell ref="AB5:AD6"/>
    <mergeCell ref="C4:O4"/>
    <mergeCell ref="C12:I12"/>
    <mergeCell ref="C13:I13"/>
    <mergeCell ref="A58:A59"/>
    <mergeCell ref="B58:B59"/>
    <mergeCell ref="C3:O3"/>
    <mergeCell ref="C2:O2"/>
    <mergeCell ref="P5:AA5"/>
    <mergeCell ref="A51:A53"/>
    <mergeCell ref="B51:B53"/>
    <mergeCell ref="A55:A56"/>
    <mergeCell ref="B55:B56"/>
    <mergeCell ref="P31:U31"/>
  </mergeCells>
  <printOptions/>
  <pageMargins left="0.35433070866141736" right="0.2362204724409449" top="0.31496062992125984" bottom="0.2362204724409449" header="0.2755905511811024" footer="0.1968503937007874"/>
  <pageSetup fitToHeight="4" fitToWidth="2" horizontalDpi="600" verticalDpi="600" orientation="landscape" paperSize="9" scale="60" r:id="rId1"/>
  <colBreaks count="1" manualBreakCount="1">
    <brk id="1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90" zoomScaleNormal="75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6" sqref="E6:E7"/>
    </sheetView>
  </sheetViews>
  <sheetFormatPr defaultColWidth="9.140625" defaultRowHeight="15"/>
  <cols>
    <col min="1" max="1" width="5.421875" style="0" customWidth="1"/>
    <col min="2" max="2" width="36.140625" style="91" customWidth="1"/>
    <col min="3" max="3" width="13.28125" style="0" customWidth="1"/>
    <col min="4" max="4" width="19.421875" style="0" customWidth="1"/>
    <col min="5" max="5" width="18.7109375" style="0" customWidth="1"/>
    <col min="6" max="6" width="18.57421875" style="0" customWidth="1"/>
    <col min="7" max="7" width="14.00390625" style="0" customWidth="1"/>
    <col min="8" max="8" width="21.28125" style="0" customWidth="1"/>
    <col min="9" max="9" width="18.7109375" style="0" customWidth="1"/>
    <col min="10" max="10" width="15.28125" style="0" customWidth="1"/>
    <col min="11" max="11" width="19.140625" style="0" customWidth="1"/>
    <col min="12" max="12" width="14.28125" style="0" customWidth="1"/>
    <col min="13" max="13" width="19.8515625" style="0" customWidth="1"/>
    <col min="15" max="15" width="73.28125" style="0" customWidth="1"/>
  </cols>
  <sheetData>
    <row r="1" spans="1:13" ht="18.75">
      <c r="A1" s="73"/>
      <c r="B1" s="86"/>
      <c r="C1" s="73"/>
      <c r="D1" s="73"/>
      <c r="E1" s="73"/>
      <c r="F1" s="73"/>
      <c r="G1" s="73"/>
      <c r="H1" s="73"/>
      <c r="I1" s="73"/>
      <c r="J1" s="73"/>
      <c r="K1" s="73"/>
      <c r="L1" s="73"/>
      <c r="M1" s="74" t="s">
        <v>124</v>
      </c>
    </row>
    <row r="2" spans="1:14" ht="16.5">
      <c r="A2" s="298" t="s">
        <v>64</v>
      </c>
      <c r="B2" s="298"/>
      <c r="C2" s="298"/>
      <c r="D2" s="298"/>
      <c r="E2" s="298"/>
      <c r="F2" s="298"/>
      <c r="G2" s="298"/>
      <c r="H2" s="298"/>
      <c r="I2" s="299"/>
      <c r="J2" s="299"/>
      <c r="K2" s="299"/>
      <c r="L2" s="299"/>
      <c r="M2" s="299"/>
      <c r="N2" s="1"/>
    </row>
    <row r="3" spans="1:14" ht="16.5">
      <c r="A3" s="298" t="s">
        <v>307</v>
      </c>
      <c r="B3" s="298"/>
      <c r="C3" s="298"/>
      <c r="D3" s="298"/>
      <c r="E3" s="298"/>
      <c r="F3" s="298"/>
      <c r="G3" s="298"/>
      <c r="H3" s="298"/>
      <c r="I3" s="300"/>
      <c r="J3" s="300"/>
      <c r="K3" s="300"/>
      <c r="L3" s="300"/>
      <c r="M3" s="300"/>
      <c r="N3" s="1"/>
    </row>
    <row r="4" spans="1:14" ht="26.25" customHeight="1">
      <c r="A4" s="301" t="s">
        <v>13</v>
      </c>
      <c r="B4" s="301"/>
      <c r="C4" s="301"/>
      <c r="D4" s="301"/>
      <c r="E4" s="301"/>
      <c r="F4" s="301"/>
      <c r="G4" s="301"/>
      <c r="H4" s="301"/>
      <c r="I4" s="302"/>
      <c r="J4" s="302"/>
      <c r="K4" s="302"/>
      <c r="L4" s="302"/>
      <c r="M4" s="302"/>
      <c r="N4" s="1"/>
    </row>
    <row r="5" spans="1:14" ht="15" customHeight="1">
      <c r="A5" s="264" t="s">
        <v>22</v>
      </c>
      <c r="B5" s="251" t="s">
        <v>0</v>
      </c>
      <c r="C5" s="251" t="s">
        <v>1</v>
      </c>
      <c r="D5" s="295" t="s">
        <v>76</v>
      </c>
      <c r="E5" s="296"/>
      <c r="F5" s="296"/>
      <c r="G5" s="297"/>
      <c r="H5" s="295" t="s">
        <v>92</v>
      </c>
      <c r="I5" s="296"/>
      <c r="J5" s="296"/>
      <c r="K5" s="296"/>
      <c r="L5" s="297"/>
      <c r="M5" s="229" t="s">
        <v>93</v>
      </c>
      <c r="N5" s="1"/>
    </row>
    <row r="6" spans="1:14" ht="16.5" customHeight="1">
      <c r="A6" s="265"/>
      <c r="B6" s="251"/>
      <c r="C6" s="251"/>
      <c r="D6" s="251" t="s">
        <v>77</v>
      </c>
      <c r="E6" s="251" t="s">
        <v>280</v>
      </c>
      <c r="F6" s="292" t="s">
        <v>98</v>
      </c>
      <c r="G6" s="251" t="s">
        <v>99</v>
      </c>
      <c r="H6" s="251" t="s">
        <v>61</v>
      </c>
      <c r="I6" s="251" t="s">
        <v>62</v>
      </c>
      <c r="J6" s="251" t="s">
        <v>75</v>
      </c>
      <c r="K6" s="292" t="s">
        <v>98</v>
      </c>
      <c r="L6" s="251" t="s">
        <v>99</v>
      </c>
      <c r="M6" s="251" t="s">
        <v>74</v>
      </c>
      <c r="N6" s="1"/>
    </row>
    <row r="7" spans="1:14" ht="151.5" customHeight="1">
      <c r="A7" s="265"/>
      <c r="B7" s="251"/>
      <c r="C7" s="251"/>
      <c r="D7" s="251"/>
      <c r="E7" s="251"/>
      <c r="F7" s="293"/>
      <c r="G7" s="251"/>
      <c r="H7" s="251"/>
      <c r="I7" s="251"/>
      <c r="J7" s="251"/>
      <c r="K7" s="293"/>
      <c r="L7" s="251"/>
      <c r="M7" s="251"/>
      <c r="N7" s="1"/>
    </row>
    <row r="8" spans="1:14" ht="16.5">
      <c r="A8" s="294"/>
      <c r="B8" s="84">
        <v>1</v>
      </c>
      <c r="C8" s="44">
        <v>2</v>
      </c>
      <c r="D8" s="44">
        <v>3</v>
      </c>
      <c r="E8" s="44">
        <v>4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1"/>
    </row>
    <row r="9" spans="1:14" ht="16.5" customHeight="1">
      <c r="A9" s="75"/>
      <c r="B9" s="289" t="str">
        <f>'табл.1'!B16</f>
        <v>Услуги в сфере образования</v>
      </c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4"/>
      <c r="N9" s="1"/>
    </row>
    <row r="10" spans="1:14" ht="78.75">
      <c r="A10" s="144" t="str">
        <f>'табл.1'!A17</f>
        <v>1.1</v>
      </c>
      <c r="B10" s="144" t="str">
        <f>'табл.1'!B17</f>
        <v>Предоставление дополнительного образования детей в муниципальных образовательных учреждениях муниципального образования "Город Сарапул"</v>
      </c>
      <c r="C10" s="145" t="s">
        <v>128</v>
      </c>
      <c r="D10" s="216">
        <v>1277</v>
      </c>
      <c r="E10" s="216">
        <v>1204.4</v>
      </c>
      <c r="F10" s="217">
        <f aca="true" t="shared" si="0" ref="F10:F21">E10-D10</f>
        <v>-72.59999999999991</v>
      </c>
      <c r="G10" s="150" t="s">
        <v>293</v>
      </c>
      <c r="H10" s="177">
        <v>1144</v>
      </c>
      <c r="I10" s="177">
        <v>1144</v>
      </c>
      <c r="J10" s="218">
        <v>1144</v>
      </c>
      <c r="K10" s="217">
        <f aca="true" t="shared" si="1" ref="K10:K21">J10-I10</f>
        <v>0</v>
      </c>
      <c r="L10" s="198"/>
      <c r="M10" s="198">
        <v>1144</v>
      </c>
      <c r="N10" s="1"/>
    </row>
    <row r="11" spans="1:15" ht="38.25">
      <c r="A11" s="144" t="s">
        <v>37</v>
      </c>
      <c r="B11" s="127" t="s">
        <v>133</v>
      </c>
      <c r="C11" s="146" t="s">
        <v>134</v>
      </c>
      <c r="D11" s="198">
        <v>1050</v>
      </c>
      <c r="E11" s="198">
        <v>1050</v>
      </c>
      <c r="F11" s="217">
        <f t="shared" si="0"/>
        <v>0</v>
      </c>
      <c r="G11" s="151"/>
      <c r="H11" s="198">
        <v>1047</v>
      </c>
      <c r="I11" s="198">
        <v>1047</v>
      </c>
      <c r="J11" s="198">
        <v>1047</v>
      </c>
      <c r="K11" s="217">
        <f t="shared" si="1"/>
        <v>0</v>
      </c>
      <c r="L11" s="198"/>
      <c r="M11" s="198">
        <v>1049</v>
      </c>
      <c r="N11" s="1"/>
      <c r="O11" s="29" t="s">
        <v>101</v>
      </c>
    </row>
    <row r="12" spans="1:14" ht="45">
      <c r="A12" s="144" t="s">
        <v>38</v>
      </c>
      <c r="B12" s="127" t="s">
        <v>135</v>
      </c>
      <c r="C12" s="146" t="s">
        <v>134</v>
      </c>
      <c r="D12" s="198">
        <v>8870</v>
      </c>
      <c r="E12" s="198">
        <v>8939</v>
      </c>
      <c r="F12" s="217">
        <f t="shared" si="0"/>
        <v>69</v>
      </c>
      <c r="G12" s="151" t="s">
        <v>282</v>
      </c>
      <c r="H12" s="198">
        <v>9070</v>
      </c>
      <c r="I12" s="198">
        <v>9070</v>
      </c>
      <c r="J12" s="198">
        <v>9070</v>
      </c>
      <c r="K12" s="217">
        <f t="shared" si="1"/>
        <v>0</v>
      </c>
      <c r="L12" s="198"/>
      <c r="M12" s="198">
        <v>9647</v>
      </c>
      <c r="N12" s="1"/>
    </row>
    <row r="13" spans="1:14" ht="38.25">
      <c r="A13" s="144" t="s">
        <v>39</v>
      </c>
      <c r="B13" s="127" t="s">
        <v>136</v>
      </c>
      <c r="C13" s="146" t="s">
        <v>147</v>
      </c>
      <c r="D13" s="198">
        <v>5814</v>
      </c>
      <c r="E13" s="198">
        <v>5881</v>
      </c>
      <c r="F13" s="217">
        <f t="shared" si="0"/>
        <v>67</v>
      </c>
      <c r="G13" s="151" t="s">
        <v>281</v>
      </c>
      <c r="H13" s="198">
        <v>5869</v>
      </c>
      <c r="I13" s="198">
        <v>5869</v>
      </c>
      <c r="J13" s="198">
        <v>5869</v>
      </c>
      <c r="K13" s="217">
        <f t="shared" si="1"/>
        <v>0</v>
      </c>
      <c r="L13" s="198"/>
      <c r="M13" s="198">
        <v>6141</v>
      </c>
      <c r="N13" s="1"/>
    </row>
    <row r="14" spans="1:15" ht="33.75">
      <c r="A14" s="144" t="s">
        <v>40</v>
      </c>
      <c r="B14" s="127" t="s">
        <v>138</v>
      </c>
      <c r="C14" s="146" t="s">
        <v>147</v>
      </c>
      <c r="D14" s="198">
        <v>5814</v>
      </c>
      <c r="E14" s="198">
        <v>5881</v>
      </c>
      <c r="F14" s="217">
        <f t="shared" si="0"/>
        <v>67</v>
      </c>
      <c r="G14" s="151" t="s">
        <v>281</v>
      </c>
      <c r="H14" s="198">
        <v>5869</v>
      </c>
      <c r="I14" s="198">
        <v>5869</v>
      </c>
      <c r="J14" s="198">
        <v>5869</v>
      </c>
      <c r="K14" s="217">
        <f t="shared" si="1"/>
        <v>0</v>
      </c>
      <c r="L14" s="198"/>
      <c r="M14" s="198">
        <v>6141</v>
      </c>
      <c r="N14" s="1"/>
      <c r="O14" s="29" t="s">
        <v>101</v>
      </c>
    </row>
    <row r="15" spans="1:14" ht="25.5">
      <c r="A15" s="144" t="s">
        <v>41</v>
      </c>
      <c r="B15" s="127" t="s">
        <v>140</v>
      </c>
      <c r="C15" s="146" t="s">
        <v>137</v>
      </c>
      <c r="D15" s="198">
        <v>5725</v>
      </c>
      <c r="E15" s="198">
        <v>6158</v>
      </c>
      <c r="F15" s="217">
        <f t="shared" si="0"/>
        <v>433</v>
      </c>
      <c r="G15" s="151" t="s">
        <v>283</v>
      </c>
      <c r="H15" s="198">
        <v>6758</v>
      </c>
      <c r="I15" s="198">
        <v>6758</v>
      </c>
      <c r="J15" s="198">
        <v>6758</v>
      </c>
      <c r="K15" s="217">
        <f t="shared" si="1"/>
        <v>0</v>
      </c>
      <c r="L15" s="198"/>
      <c r="M15" s="198">
        <v>6758</v>
      </c>
      <c r="N15" s="1"/>
    </row>
    <row r="16" spans="1:14" ht="51">
      <c r="A16" s="144" t="s">
        <v>143</v>
      </c>
      <c r="B16" s="127" t="s">
        <v>141</v>
      </c>
      <c r="C16" s="146" t="s">
        <v>142</v>
      </c>
      <c r="D16" s="198" t="s">
        <v>148</v>
      </c>
      <c r="E16" s="198" t="s">
        <v>148</v>
      </c>
      <c r="F16" s="217">
        <f t="shared" si="0"/>
        <v>0</v>
      </c>
      <c r="G16" s="151"/>
      <c r="H16" s="198">
        <v>64</v>
      </c>
      <c r="I16" s="198">
        <v>64</v>
      </c>
      <c r="J16" s="198">
        <v>64</v>
      </c>
      <c r="K16" s="217">
        <f t="shared" si="1"/>
        <v>0</v>
      </c>
      <c r="L16" s="198"/>
      <c r="M16" s="198">
        <v>64</v>
      </c>
      <c r="N16" s="1"/>
    </row>
    <row r="17" spans="1:15" ht="38.25">
      <c r="A17" s="144" t="s">
        <v>145</v>
      </c>
      <c r="B17" s="127" t="s">
        <v>144</v>
      </c>
      <c r="C17" s="146" t="s">
        <v>142</v>
      </c>
      <c r="D17" s="198" t="s">
        <v>149</v>
      </c>
      <c r="E17" s="198">
        <v>1148</v>
      </c>
      <c r="F17" s="217">
        <f t="shared" si="0"/>
        <v>114</v>
      </c>
      <c r="G17" s="151" t="s">
        <v>284</v>
      </c>
      <c r="H17" s="198" t="s">
        <v>149</v>
      </c>
      <c r="I17" s="198">
        <v>1034</v>
      </c>
      <c r="J17" s="198">
        <v>1034</v>
      </c>
      <c r="K17" s="217">
        <f t="shared" si="1"/>
        <v>0</v>
      </c>
      <c r="L17" s="198"/>
      <c r="M17" s="198">
        <v>1034</v>
      </c>
      <c r="N17" s="1"/>
      <c r="O17" s="29" t="s">
        <v>101</v>
      </c>
    </row>
    <row r="18" spans="1:15" ht="33.75">
      <c r="A18" s="144" t="s">
        <v>146</v>
      </c>
      <c r="B18" s="138" t="s">
        <v>196</v>
      </c>
      <c r="C18" s="147" t="s">
        <v>131</v>
      </c>
      <c r="D18" s="198">
        <v>844</v>
      </c>
      <c r="E18" s="198">
        <v>852</v>
      </c>
      <c r="F18" s="217">
        <f t="shared" si="0"/>
        <v>8</v>
      </c>
      <c r="G18" s="151" t="s">
        <v>223</v>
      </c>
      <c r="H18" s="198">
        <v>834</v>
      </c>
      <c r="I18" s="198">
        <v>834</v>
      </c>
      <c r="J18" s="198">
        <v>834</v>
      </c>
      <c r="K18" s="217">
        <f t="shared" si="1"/>
        <v>0</v>
      </c>
      <c r="L18" s="198"/>
      <c r="M18" s="198">
        <v>836</v>
      </c>
      <c r="N18" s="1"/>
      <c r="O18" s="29" t="s">
        <v>101</v>
      </c>
    </row>
    <row r="19" spans="1:14" ht="38.25">
      <c r="A19" s="144" t="s">
        <v>198</v>
      </c>
      <c r="B19" s="138" t="s">
        <v>193</v>
      </c>
      <c r="C19" s="147" t="s">
        <v>194</v>
      </c>
      <c r="D19" s="198">
        <v>2840</v>
      </c>
      <c r="E19" s="198">
        <v>2691</v>
      </c>
      <c r="F19" s="217">
        <f t="shared" si="0"/>
        <v>-149</v>
      </c>
      <c r="G19" s="151" t="s">
        <v>289</v>
      </c>
      <c r="H19" s="198">
        <v>1375</v>
      </c>
      <c r="I19" s="198">
        <v>687</v>
      </c>
      <c r="J19" s="198">
        <v>687</v>
      </c>
      <c r="K19" s="217">
        <f t="shared" si="1"/>
        <v>0</v>
      </c>
      <c r="L19" s="198"/>
      <c r="M19" s="198">
        <v>1400</v>
      </c>
      <c r="N19" s="1"/>
    </row>
    <row r="20" spans="1:14" ht="38.25">
      <c r="A20" s="144" t="s">
        <v>199</v>
      </c>
      <c r="B20" s="138" t="s">
        <v>197</v>
      </c>
      <c r="C20" s="147" t="s">
        <v>195</v>
      </c>
      <c r="D20" s="198" t="s">
        <v>200</v>
      </c>
      <c r="E20" s="198">
        <v>692</v>
      </c>
      <c r="F20" s="217">
        <f t="shared" si="0"/>
        <v>42</v>
      </c>
      <c r="G20" s="151" t="s">
        <v>223</v>
      </c>
      <c r="H20" s="198">
        <v>404</v>
      </c>
      <c r="I20" s="198">
        <v>202</v>
      </c>
      <c r="J20" s="198">
        <v>202</v>
      </c>
      <c r="K20" s="217">
        <f t="shared" si="1"/>
        <v>0</v>
      </c>
      <c r="L20" s="198"/>
      <c r="M20" s="198">
        <v>406</v>
      </c>
      <c r="N20" s="1"/>
    </row>
    <row r="21" spans="1:15" ht="16.5">
      <c r="A21" s="31">
        <f>'табл.1'!A28</f>
        <v>0</v>
      </c>
      <c r="B21" s="87">
        <f>'табл.1'!B28</f>
        <v>0</v>
      </c>
      <c r="C21" s="76"/>
      <c r="D21" s="76"/>
      <c r="E21" s="76"/>
      <c r="F21" s="79">
        <f t="shared" si="0"/>
        <v>0</v>
      </c>
      <c r="G21" s="151"/>
      <c r="H21" s="76"/>
      <c r="I21" s="77"/>
      <c r="J21" s="77"/>
      <c r="K21" s="79">
        <f t="shared" si="1"/>
        <v>0</v>
      </c>
      <c r="L21" s="77"/>
      <c r="M21" s="77"/>
      <c r="N21" s="1"/>
      <c r="O21" s="29" t="s">
        <v>101</v>
      </c>
    </row>
    <row r="22" spans="1:14" ht="16.5">
      <c r="A22" s="78"/>
      <c r="B22" s="289" t="str">
        <f>'табл.1'!B29</f>
        <v>Услуги в сфере здравоохранения</v>
      </c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1"/>
      <c r="N22" s="1"/>
    </row>
    <row r="23" spans="1:14" ht="16.5">
      <c r="A23" s="31"/>
      <c r="B23" s="87"/>
      <c r="C23" s="77"/>
      <c r="D23" s="77"/>
      <c r="E23" s="77"/>
      <c r="F23" s="79">
        <f>E23-D23</f>
        <v>0</v>
      </c>
      <c r="G23" s="77"/>
      <c r="H23" s="77"/>
      <c r="I23" s="77"/>
      <c r="J23" s="77"/>
      <c r="K23" s="79">
        <f>J23-I23</f>
        <v>0</v>
      </c>
      <c r="L23" s="77"/>
      <c r="M23" s="77"/>
      <c r="N23" s="1"/>
    </row>
    <row r="24" spans="1:14" ht="16.5" customHeight="1">
      <c r="A24" s="78"/>
      <c r="B24" s="289" t="str">
        <f>'табл.1'!B31</f>
        <v>Услуги в сфере социальной защиты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1"/>
      <c r="N24" s="1"/>
    </row>
    <row r="25" spans="1:14" ht="16.5" customHeight="1">
      <c r="A25" s="78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9"/>
      <c r="N25" s="1"/>
    </row>
    <row r="26" spans="1:14" ht="16.5">
      <c r="A26" s="31"/>
      <c r="B26" s="87"/>
      <c r="C26" s="77"/>
      <c r="D26" s="77"/>
      <c r="E26" s="77"/>
      <c r="F26" s="79">
        <f>E26-D26</f>
        <v>0</v>
      </c>
      <c r="G26" s="77"/>
      <c r="H26" s="77"/>
      <c r="I26" s="77"/>
      <c r="J26" s="77"/>
      <c r="K26" s="79">
        <f>J26-I26</f>
        <v>0</v>
      </c>
      <c r="L26" s="77"/>
      <c r="M26" s="77"/>
      <c r="N26" s="1"/>
    </row>
    <row r="27" spans="1:14" ht="16.5">
      <c r="A27" s="78"/>
      <c r="B27" s="289" t="str">
        <f>'табл.1'!B33</f>
        <v>Услуги в сфере культуры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1"/>
      <c r="N27" s="1"/>
    </row>
    <row r="28" spans="1:14" ht="33.75">
      <c r="A28" s="143" t="s">
        <v>44</v>
      </c>
      <c r="B28" s="138" t="s">
        <v>209</v>
      </c>
      <c r="C28" s="139" t="s">
        <v>201</v>
      </c>
      <c r="D28" s="198">
        <v>33600</v>
      </c>
      <c r="E28" s="198">
        <v>38188</v>
      </c>
      <c r="F28" s="217">
        <f aca="true" t="shared" si="2" ref="F28:F33">E28-D28</f>
        <v>4588</v>
      </c>
      <c r="G28" s="151" t="s">
        <v>223</v>
      </c>
      <c r="H28" s="198">
        <v>38200</v>
      </c>
      <c r="I28" s="198">
        <v>19100</v>
      </c>
      <c r="J28" s="198">
        <v>19100</v>
      </c>
      <c r="K28" s="217">
        <f aca="true" t="shared" si="3" ref="K28:K33">J28-I28</f>
        <v>0</v>
      </c>
      <c r="L28" s="219"/>
      <c r="M28" s="198">
        <v>38200</v>
      </c>
      <c r="N28" s="1"/>
    </row>
    <row r="29" spans="1:14" ht="16.5">
      <c r="A29" s="143" t="s">
        <v>45</v>
      </c>
      <c r="B29" s="138" t="s">
        <v>210</v>
      </c>
      <c r="C29" s="139" t="s">
        <v>202</v>
      </c>
      <c r="D29" s="198">
        <v>6</v>
      </c>
      <c r="E29" s="198">
        <v>6</v>
      </c>
      <c r="F29" s="217">
        <f t="shared" si="2"/>
        <v>0</v>
      </c>
      <c r="G29" s="76"/>
      <c r="H29" s="198" t="s">
        <v>112</v>
      </c>
      <c r="I29" s="198"/>
      <c r="J29" s="198"/>
      <c r="K29" s="217">
        <f t="shared" si="3"/>
        <v>0</v>
      </c>
      <c r="L29" s="219"/>
      <c r="M29" s="198">
        <v>6</v>
      </c>
      <c r="N29" s="1"/>
    </row>
    <row r="30" spans="1:15" ht="51">
      <c r="A30" s="143" t="s">
        <v>46</v>
      </c>
      <c r="B30" s="148" t="s">
        <v>211</v>
      </c>
      <c r="C30" s="139" t="s">
        <v>203</v>
      </c>
      <c r="D30" s="198" t="s">
        <v>224</v>
      </c>
      <c r="E30" s="198">
        <v>273607</v>
      </c>
      <c r="F30" s="217">
        <f t="shared" si="2"/>
        <v>20607</v>
      </c>
      <c r="G30" s="151" t="s">
        <v>223</v>
      </c>
      <c r="H30" s="198">
        <v>256400</v>
      </c>
      <c r="I30" s="198">
        <v>128200</v>
      </c>
      <c r="J30" s="198">
        <v>128200</v>
      </c>
      <c r="K30" s="217">
        <f t="shared" si="3"/>
        <v>0</v>
      </c>
      <c r="L30" s="220"/>
      <c r="M30" s="198">
        <v>256800</v>
      </c>
      <c r="N30" s="1"/>
      <c r="O30" s="29" t="s">
        <v>101</v>
      </c>
    </row>
    <row r="31" spans="1:14" ht="33.75">
      <c r="A31" s="143" t="s">
        <v>218</v>
      </c>
      <c r="B31" s="138" t="s">
        <v>212</v>
      </c>
      <c r="C31" s="139" t="s">
        <v>204</v>
      </c>
      <c r="D31" s="198" t="s">
        <v>225</v>
      </c>
      <c r="E31" s="198">
        <v>540</v>
      </c>
      <c r="F31" s="217">
        <f t="shared" si="2"/>
        <v>6</v>
      </c>
      <c r="G31" s="151" t="s">
        <v>223</v>
      </c>
      <c r="H31" s="198">
        <v>540</v>
      </c>
      <c r="I31" s="198">
        <v>270</v>
      </c>
      <c r="J31" s="198">
        <v>270</v>
      </c>
      <c r="K31" s="217">
        <f t="shared" si="3"/>
        <v>0</v>
      </c>
      <c r="L31" s="219"/>
      <c r="M31" s="198">
        <v>540</v>
      </c>
      <c r="N31" s="1"/>
    </row>
    <row r="32" spans="1:14" ht="33.75">
      <c r="A32" s="143" t="s">
        <v>48</v>
      </c>
      <c r="B32" s="138" t="s">
        <v>213</v>
      </c>
      <c r="C32" s="139" t="s">
        <v>204</v>
      </c>
      <c r="D32" s="198" t="s">
        <v>226</v>
      </c>
      <c r="E32" s="198">
        <v>15738</v>
      </c>
      <c r="F32" s="217">
        <f t="shared" si="2"/>
        <v>644</v>
      </c>
      <c r="G32" s="151" t="s">
        <v>223</v>
      </c>
      <c r="H32" s="198">
        <v>61621</v>
      </c>
      <c r="I32" s="198">
        <v>30630</v>
      </c>
      <c r="J32" s="198">
        <v>30630</v>
      </c>
      <c r="K32" s="217">
        <f t="shared" si="3"/>
        <v>0</v>
      </c>
      <c r="L32" s="219"/>
      <c r="M32" s="198">
        <v>71815</v>
      </c>
      <c r="N32" s="1"/>
    </row>
    <row r="33" spans="1:15" ht="33.75">
      <c r="A33" s="143" t="s">
        <v>49</v>
      </c>
      <c r="B33" s="138" t="s">
        <v>214</v>
      </c>
      <c r="C33" s="139" t="s">
        <v>205</v>
      </c>
      <c r="D33" s="198">
        <v>85100</v>
      </c>
      <c r="E33" s="198">
        <v>85361</v>
      </c>
      <c r="F33" s="217">
        <f t="shared" si="2"/>
        <v>261</v>
      </c>
      <c r="G33" s="151" t="s">
        <v>223</v>
      </c>
      <c r="H33" s="198">
        <v>85500</v>
      </c>
      <c r="I33" s="198">
        <v>42700</v>
      </c>
      <c r="J33" s="198">
        <v>42700</v>
      </c>
      <c r="K33" s="217">
        <f t="shared" si="3"/>
        <v>0</v>
      </c>
      <c r="L33" s="219"/>
      <c r="M33" s="198">
        <v>86000</v>
      </c>
      <c r="N33" s="1"/>
      <c r="O33" s="29" t="s">
        <v>101</v>
      </c>
    </row>
    <row r="34" spans="1:14" ht="38.25">
      <c r="A34" s="143" t="s">
        <v>219</v>
      </c>
      <c r="B34" s="138" t="s">
        <v>215</v>
      </c>
      <c r="C34" s="139" t="s">
        <v>206</v>
      </c>
      <c r="D34" s="198">
        <v>145675</v>
      </c>
      <c r="E34" s="198">
        <v>146850</v>
      </c>
      <c r="F34" s="217">
        <f>E34-D34</f>
        <v>1175</v>
      </c>
      <c r="G34" s="151" t="s">
        <v>223</v>
      </c>
      <c r="H34" s="198">
        <v>146850</v>
      </c>
      <c r="I34" s="198">
        <v>73400</v>
      </c>
      <c r="J34" s="198">
        <v>73400</v>
      </c>
      <c r="K34" s="217">
        <f>J34-I34</f>
        <v>0</v>
      </c>
      <c r="L34" s="219"/>
      <c r="M34" s="198">
        <v>146850</v>
      </c>
      <c r="N34" s="1"/>
    </row>
    <row r="35" spans="1:14" ht="51">
      <c r="A35" s="143" t="s">
        <v>220</v>
      </c>
      <c r="B35" s="138" t="s">
        <v>207</v>
      </c>
      <c r="C35" s="139" t="s">
        <v>208</v>
      </c>
      <c r="D35" s="198" t="s">
        <v>227</v>
      </c>
      <c r="E35" s="198">
        <v>4449</v>
      </c>
      <c r="F35" s="217">
        <f>E35-D35</f>
        <v>70</v>
      </c>
      <c r="G35" s="151" t="s">
        <v>223</v>
      </c>
      <c r="H35" s="198">
        <v>4451</v>
      </c>
      <c r="I35" s="198">
        <v>2225</v>
      </c>
      <c r="J35" s="198">
        <v>2225</v>
      </c>
      <c r="K35" s="217">
        <f>J35-I35</f>
        <v>0</v>
      </c>
      <c r="L35" s="219"/>
      <c r="M35" s="198">
        <v>4451</v>
      </c>
      <c r="N35" s="1"/>
    </row>
    <row r="36" spans="1:15" ht="38.25">
      <c r="A36" s="143" t="s">
        <v>221</v>
      </c>
      <c r="B36" s="138" t="s">
        <v>216</v>
      </c>
      <c r="C36" s="139" t="s">
        <v>206</v>
      </c>
      <c r="D36" s="198" t="s">
        <v>228</v>
      </c>
      <c r="E36" s="198" t="s">
        <v>228</v>
      </c>
      <c r="F36" s="217">
        <f>E36-D36</f>
        <v>0</v>
      </c>
      <c r="G36" s="76"/>
      <c r="H36" s="198" t="s">
        <v>228</v>
      </c>
      <c r="I36" s="198">
        <v>9</v>
      </c>
      <c r="J36" s="198">
        <v>9</v>
      </c>
      <c r="K36" s="217">
        <f>J36-I36</f>
        <v>0</v>
      </c>
      <c r="L36" s="219"/>
      <c r="M36" s="198">
        <v>9</v>
      </c>
      <c r="N36" s="1"/>
      <c r="O36" s="29" t="s">
        <v>101</v>
      </c>
    </row>
    <row r="37" spans="1:14" ht="33.75">
      <c r="A37" s="143" t="s">
        <v>222</v>
      </c>
      <c r="B37" s="138" t="s">
        <v>217</v>
      </c>
      <c r="C37" s="139" t="s">
        <v>195</v>
      </c>
      <c r="D37" s="198">
        <v>1044</v>
      </c>
      <c r="E37" s="198">
        <v>1054</v>
      </c>
      <c r="F37" s="217">
        <f>E37-D37</f>
        <v>10</v>
      </c>
      <c r="G37" s="151" t="s">
        <v>223</v>
      </c>
      <c r="H37" s="198">
        <v>2460</v>
      </c>
      <c r="I37" s="198">
        <v>1230</v>
      </c>
      <c r="J37" s="198">
        <v>1230</v>
      </c>
      <c r="K37" s="217">
        <f>J37-I37</f>
        <v>0</v>
      </c>
      <c r="L37" s="219"/>
      <c r="M37" s="198">
        <v>2462</v>
      </c>
      <c r="N37" s="1"/>
    </row>
    <row r="38" spans="1:15" ht="16.5">
      <c r="A38" s="31"/>
      <c r="B38" s="87"/>
      <c r="C38" s="76"/>
      <c r="D38" s="98"/>
      <c r="E38" s="98"/>
      <c r="F38" s="99">
        <f>E38-D38</f>
        <v>0</v>
      </c>
      <c r="G38" s="76"/>
      <c r="H38" s="98"/>
      <c r="I38" s="98"/>
      <c r="J38" s="98"/>
      <c r="K38" s="99">
        <f>J38-I38</f>
        <v>0</v>
      </c>
      <c r="L38" s="77"/>
      <c r="M38" s="77"/>
      <c r="N38" s="1"/>
      <c r="O38" s="29" t="s">
        <v>101</v>
      </c>
    </row>
    <row r="39" spans="1:14" ht="16.5">
      <c r="A39" s="78"/>
      <c r="B39" s="289" t="str">
        <f>'табл.1'!B45</f>
        <v>Услуги в сфере физкультуры и спорта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  <c r="N39" s="1"/>
    </row>
    <row r="40" spans="1:14" ht="91.5" customHeight="1">
      <c r="A40" s="107" t="str">
        <f>'табл.1'!A46</f>
        <v>5.1</v>
      </c>
      <c r="B40" s="124" t="str">
        <f>'табл.1'!B46</f>
        <v>Организация и предоставление населению городского округа спортивных сооружений для занятий физической культурой и спортом</v>
      </c>
      <c r="C40" s="105" t="s">
        <v>130</v>
      </c>
      <c r="D40" s="198">
        <v>12085.19</v>
      </c>
      <c r="E40" s="198">
        <v>12085.19</v>
      </c>
      <c r="F40" s="217">
        <f>E40-D40</f>
        <v>0</v>
      </c>
      <c r="G40" s="125"/>
      <c r="H40" s="198">
        <v>11300.22</v>
      </c>
      <c r="I40" s="198">
        <v>5650</v>
      </c>
      <c r="J40" s="198">
        <v>5650</v>
      </c>
      <c r="K40" s="217">
        <f>J40-I40</f>
        <v>0</v>
      </c>
      <c r="L40" s="198"/>
      <c r="M40" s="198">
        <v>11300.22</v>
      </c>
      <c r="N40" s="1"/>
    </row>
    <row r="41" spans="1:14" ht="62.25" customHeight="1">
      <c r="A41" s="107" t="str">
        <f>'табл.1'!A47</f>
        <v>5.2</v>
      </c>
      <c r="B41" s="124" t="str">
        <f>'табл.1'!B47</f>
        <v>Организация и проведение официальных физкультурных (физкультурно-оздоровительных) мероприятий</v>
      </c>
      <c r="C41" s="104" t="s">
        <v>195</v>
      </c>
      <c r="D41" s="198">
        <v>39</v>
      </c>
      <c r="E41" s="198">
        <v>162</v>
      </c>
      <c r="F41" s="217">
        <f>E41-D41</f>
        <v>123</v>
      </c>
      <c r="G41" s="232" t="s">
        <v>296</v>
      </c>
      <c r="H41" s="198"/>
      <c r="I41" s="198"/>
      <c r="J41" s="198"/>
      <c r="K41" s="217">
        <f>J41-I41</f>
        <v>0</v>
      </c>
      <c r="L41" s="198"/>
      <c r="M41" s="198">
        <v>162</v>
      </c>
      <c r="N41" s="1"/>
    </row>
    <row r="42" spans="1:15" ht="16.5">
      <c r="A42" s="31"/>
      <c r="B42" s="87"/>
      <c r="C42" s="76"/>
      <c r="D42" s="76"/>
      <c r="E42" s="76"/>
      <c r="F42" s="79"/>
      <c r="G42" s="76"/>
      <c r="H42" s="76"/>
      <c r="I42" s="77"/>
      <c r="J42" s="77"/>
      <c r="K42" s="79"/>
      <c r="L42" s="77"/>
      <c r="M42" s="77"/>
      <c r="N42" s="1"/>
      <c r="O42" s="29" t="s">
        <v>101</v>
      </c>
    </row>
    <row r="43" spans="1:14" ht="16.5">
      <c r="A43" s="78"/>
      <c r="B43" s="289" t="str">
        <f>'табл.1'!B49</f>
        <v>Услуги в иных сферах (перечислить)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1"/>
      <c r="N43" s="1"/>
    </row>
    <row r="44" spans="1:14" ht="16.5">
      <c r="A44" s="31"/>
      <c r="B44" s="275" t="s">
        <v>276</v>
      </c>
      <c r="C44" s="279"/>
      <c r="D44" s="279"/>
      <c r="E44" s="279"/>
      <c r="F44" s="279"/>
      <c r="G44" s="279"/>
      <c r="H44" s="279"/>
      <c r="I44" s="280"/>
      <c r="J44" s="77"/>
      <c r="K44" s="79"/>
      <c r="L44" s="77"/>
      <c r="M44" s="77"/>
      <c r="N44" s="1"/>
    </row>
    <row r="45" spans="1:14" ht="92.25" customHeight="1">
      <c r="A45" s="285" t="s">
        <v>157</v>
      </c>
      <c r="B45" s="287" t="s">
        <v>150</v>
      </c>
      <c r="C45" s="98" t="s">
        <v>151</v>
      </c>
      <c r="D45" s="198">
        <v>352050</v>
      </c>
      <c r="E45" s="198">
        <v>392407</v>
      </c>
      <c r="F45" s="217">
        <f>E45-D45</f>
        <v>40357</v>
      </c>
      <c r="G45" s="94" t="s">
        <v>172</v>
      </c>
      <c r="H45" s="81" t="s">
        <v>297</v>
      </c>
      <c r="I45" s="221">
        <v>390715</v>
      </c>
      <c r="J45" s="221">
        <v>390715</v>
      </c>
      <c r="K45" s="217">
        <f aca="true" t="shared" si="4" ref="K45:K58">J45-I45</f>
        <v>0</v>
      </c>
      <c r="L45" s="200"/>
      <c r="M45" s="221">
        <v>450000</v>
      </c>
      <c r="N45" s="1"/>
    </row>
    <row r="46" spans="1:14" ht="18.75" customHeight="1">
      <c r="A46" s="305"/>
      <c r="B46" s="306"/>
      <c r="C46" s="98" t="s">
        <v>153</v>
      </c>
      <c r="D46" s="198" t="s">
        <v>173</v>
      </c>
      <c r="E46" s="198" t="s">
        <v>173</v>
      </c>
      <c r="F46" s="217">
        <f>E46-D46</f>
        <v>0</v>
      </c>
      <c r="G46" s="95"/>
      <c r="H46" s="81" t="s">
        <v>173</v>
      </c>
      <c r="I46" s="221">
        <v>18</v>
      </c>
      <c r="J46" s="221">
        <v>18</v>
      </c>
      <c r="K46" s="217">
        <f t="shared" si="4"/>
        <v>0</v>
      </c>
      <c r="L46" s="200"/>
      <c r="M46" s="221">
        <v>18</v>
      </c>
      <c r="N46" s="1"/>
    </row>
    <row r="47" spans="1:15" ht="63.75" customHeight="1">
      <c r="A47" s="305"/>
      <c r="B47" s="288"/>
      <c r="C47" s="98" t="s">
        <v>154</v>
      </c>
      <c r="D47" s="198">
        <v>1339</v>
      </c>
      <c r="E47" s="198">
        <v>1394</v>
      </c>
      <c r="F47" s="217">
        <f>E47-D47</f>
        <v>55</v>
      </c>
      <c r="G47" s="94" t="s">
        <v>172</v>
      </c>
      <c r="H47" s="81" t="s">
        <v>298</v>
      </c>
      <c r="I47" s="221">
        <v>1309</v>
      </c>
      <c r="J47" s="221">
        <v>1309</v>
      </c>
      <c r="K47" s="217">
        <f t="shared" si="4"/>
        <v>0</v>
      </c>
      <c r="L47" s="200"/>
      <c r="M47" s="221">
        <v>1350</v>
      </c>
      <c r="N47" s="1"/>
      <c r="O47" s="29" t="s">
        <v>101</v>
      </c>
    </row>
    <row r="48" spans="1:13" ht="25.5">
      <c r="A48" s="103" t="s">
        <v>155</v>
      </c>
      <c r="B48" s="149" t="s">
        <v>156</v>
      </c>
      <c r="C48" s="100" t="s">
        <v>174</v>
      </c>
      <c r="D48" s="190">
        <v>40000</v>
      </c>
      <c r="E48" s="190">
        <v>40000</v>
      </c>
      <c r="F48" s="211"/>
      <c r="G48" s="96"/>
      <c r="H48" s="222">
        <v>40000</v>
      </c>
      <c r="I48" s="222">
        <v>40000</v>
      </c>
      <c r="J48" s="222">
        <v>40000</v>
      </c>
      <c r="K48" s="217">
        <f t="shared" si="4"/>
        <v>0</v>
      </c>
      <c r="L48" s="223"/>
      <c r="M48" s="224">
        <v>40000</v>
      </c>
    </row>
    <row r="49" spans="1:15" ht="27" customHeight="1">
      <c r="A49" s="285" t="s">
        <v>52</v>
      </c>
      <c r="B49" s="287" t="s">
        <v>175</v>
      </c>
      <c r="C49" s="98" t="s">
        <v>151</v>
      </c>
      <c r="D49" s="198" t="s">
        <v>176</v>
      </c>
      <c r="E49" s="198" t="s">
        <v>176</v>
      </c>
      <c r="F49" s="217">
        <f aca="true" t="shared" si="5" ref="F49:F58">E49-D49</f>
        <v>0</v>
      </c>
      <c r="G49" s="95"/>
      <c r="H49" s="81" t="s">
        <v>299</v>
      </c>
      <c r="I49" s="221">
        <v>2058</v>
      </c>
      <c r="J49" s="221">
        <v>2058</v>
      </c>
      <c r="K49" s="217">
        <f t="shared" si="4"/>
        <v>0</v>
      </c>
      <c r="L49" s="200"/>
      <c r="M49" s="221">
        <v>13763</v>
      </c>
      <c r="N49" s="1"/>
      <c r="O49" s="29" t="s">
        <v>101</v>
      </c>
    </row>
    <row r="50" spans="1:14" ht="67.5" customHeight="1">
      <c r="A50" s="286"/>
      <c r="B50" s="288"/>
      <c r="C50" s="98" t="s">
        <v>163</v>
      </c>
      <c r="D50" s="198">
        <v>180</v>
      </c>
      <c r="E50" s="198">
        <v>186</v>
      </c>
      <c r="F50" s="217">
        <f t="shared" si="5"/>
        <v>6</v>
      </c>
      <c r="G50" s="94" t="s">
        <v>172</v>
      </c>
      <c r="H50" s="81" t="s">
        <v>177</v>
      </c>
      <c r="I50" s="221">
        <v>46</v>
      </c>
      <c r="J50" s="221">
        <v>46</v>
      </c>
      <c r="K50" s="217">
        <f t="shared" si="4"/>
        <v>0</v>
      </c>
      <c r="L50" s="200"/>
      <c r="M50" s="221">
        <v>350</v>
      </c>
      <c r="N50" s="1"/>
    </row>
    <row r="51" spans="1:13" ht="117" customHeight="1">
      <c r="A51" s="103" t="s">
        <v>53</v>
      </c>
      <c r="B51" s="149" t="s">
        <v>159</v>
      </c>
      <c r="C51" s="100" t="s">
        <v>160</v>
      </c>
      <c r="D51" s="211">
        <v>4171903</v>
      </c>
      <c r="E51" s="211">
        <v>4418831</v>
      </c>
      <c r="F51" s="217">
        <f t="shared" si="5"/>
        <v>246928</v>
      </c>
      <c r="G51" s="97" t="s">
        <v>183</v>
      </c>
      <c r="H51" s="222">
        <v>4171903</v>
      </c>
      <c r="I51" s="222">
        <v>1991126</v>
      </c>
      <c r="J51" s="222">
        <v>1991126</v>
      </c>
      <c r="K51" s="217">
        <f t="shared" si="4"/>
        <v>0</v>
      </c>
      <c r="L51" s="223"/>
      <c r="M51" s="224">
        <v>4171903</v>
      </c>
    </row>
    <row r="52" spans="1:15" ht="57" customHeight="1">
      <c r="A52" s="285" t="s">
        <v>54</v>
      </c>
      <c r="B52" s="287" t="s">
        <v>178</v>
      </c>
      <c r="C52" s="98" t="s">
        <v>162</v>
      </c>
      <c r="D52" s="198" t="s">
        <v>179</v>
      </c>
      <c r="E52" s="198">
        <v>8232.1</v>
      </c>
      <c r="F52" s="217">
        <f t="shared" si="5"/>
        <v>3991.1000000000004</v>
      </c>
      <c r="G52" s="94" t="s">
        <v>300</v>
      </c>
      <c r="H52" s="81" t="s">
        <v>304</v>
      </c>
      <c r="I52" s="221">
        <v>883.5</v>
      </c>
      <c r="J52" s="221">
        <v>883.5</v>
      </c>
      <c r="K52" s="217">
        <f t="shared" si="4"/>
        <v>0</v>
      </c>
      <c r="L52" s="200"/>
      <c r="M52" s="221">
        <v>4300</v>
      </c>
      <c r="N52" s="1"/>
      <c r="O52" s="29" t="s">
        <v>101</v>
      </c>
    </row>
    <row r="53" spans="1:14" ht="38.25" customHeight="1">
      <c r="A53" s="286"/>
      <c r="B53" s="288"/>
      <c r="C53" s="98" t="s">
        <v>163</v>
      </c>
      <c r="D53" s="198" t="s">
        <v>180</v>
      </c>
      <c r="E53" s="198">
        <v>10</v>
      </c>
      <c r="F53" s="217">
        <f t="shared" si="5"/>
        <v>-72</v>
      </c>
      <c r="G53" s="95" t="s">
        <v>301</v>
      </c>
      <c r="H53" s="81" t="s">
        <v>302</v>
      </c>
      <c r="I53" s="221">
        <v>20</v>
      </c>
      <c r="J53" s="221">
        <v>20</v>
      </c>
      <c r="K53" s="217">
        <f t="shared" si="4"/>
        <v>0</v>
      </c>
      <c r="L53" s="200"/>
      <c r="M53" s="221">
        <v>41</v>
      </c>
      <c r="N53" s="1"/>
    </row>
    <row r="54" spans="1:13" ht="38.25">
      <c r="A54" s="103" t="s">
        <v>55</v>
      </c>
      <c r="B54" s="149" t="s">
        <v>181</v>
      </c>
      <c r="C54" s="100" t="s">
        <v>153</v>
      </c>
      <c r="D54" s="211">
        <v>1</v>
      </c>
      <c r="E54" s="211">
        <v>1</v>
      </c>
      <c r="F54" s="217">
        <f t="shared" si="5"/>
        <v>0</v>
      </c>
      <c r="G54" s="96"/>
      <c r="H54" s="222">
        <v>1</v>
      </c>
      <c r="I54" s="222">
        <v>1</v>
      </c>
      <c r="J54" s="222">
        <v>1</v>
      </c>
      <c r="K54" s="217">
        <f t="shared" si="4"/>
        <v>0</v>
      </c>
      <c r="L54" s="225"/>
      <c r="M54" s="221">
        <v>1</v>
      </c>
    </row>
    <row r="55" spans="1:13" ht="22.5">
      <c r="A55" s="103" t="s">
        <v>165</v>
      </c>
      <c r="B55" s="149" t="s">
        <v>182</v>
      </c>
      <c r="C55" s="100" t="s">
        <v>167</v>
      </c>
      <c r="D55" s="190">
        <v>1145</v>
      </c>
      <c r="E55" s="190">
        <v>1097</v>
      </c>
      <c r="F55" s="217">
        <f t="shared" si="5"/>
        <v>-48</v>
      </c>
      <c r="G55" s="96" t="s">
        <v>303</v>
      </c>
      <c r="H55" s="222">
        <v>1090</v>
      </c>
      <c r="I55" s="222">
        <v>455</v>
      </c>
      <c r="J55" s="222">
        <v>455</v>
      </c>
      <c r="K55" s="217">
        <f t="shared" si="4"/>
        <v>0</v>
      </c>
      <c r="L55" s="225"/>
      <c r="M55" s="221">
        <v>1090</v>
      </c>
    </row>
    <row r="56" spans="1:13" ht="16.5">
      <c r="A56" s="103"/>
      <c r="B56" s="281" t="s">
        <v>277</v>
      </c>
      <c r="C56" s="282"/>
      <c r="D56" s="282"/>
      <c r="E56" s="282"/>
      <c r="F56" s="282"/>
      <c r="G56" s="282"/>
      <c r="H56" s="282"/>
      <c r="I56" s="283"/>
      <c r="J56" s="106"/>
      <c r="K56" s="99"/>
      <c r="L56" s="110"/>
      <c r="M56" s="108"/>
    </row>
    <row r="57" spans="1:13" ht="91.5" customHeight="1">
      <c r="A57" s="103" t="s">
        <v>170</v>
      </c>
      <c r="B57" s="149" t="s">
        <v>168</v>
      </c>
      <c r="C57" s="100" t="s">
        <v>169</v>
      </c>
      <c r="D57" s="190">
        <v>13321</v>
      </c>
      <c r="E57" s="190">
        <v>24258</v>
      </c>
      <c r="F57" s="217">
        <f t="shared" si="5"/>
        <v>10937</v>
      </c>
      <c r="G57" s="230" t="s">
        <v>285</v>
      </c>
      <c r="H57" s="222">
        <v>24500</v>
      </c>
      <c r="I57" s="222">
        <v>10208</v>
      </c>
      <c r="J57" s="222">
        <v>16000</v>
      </c>
      <c r="K57" s="217">
        <f t="shared" si="4"/>
        <v>5792</v>
      </c>
      <c r="L57" s="230" t="s">
        <v>285</v>
      </c>
      <c r="M57" s="221">
        <v>28500</v>
      </c>
    </row>
    <row r="58" spans="1:15" ht="16.5">
      <c r="A58" s="31">
        <f>'табл.1'!A65</f>
        <v>0</v>
      </c>
      <c r="B58" s="87">
        <f>'табл.1'!B65</f>
        <v>0</v>
      </c>
      <c r="C58" s="76"/>
      <c r="D58" s="76"/>
      <c r="E58" s="76"/>
      <c r="F58" s="79">
        <f t="shared" si="5"/>
        <v>0</v>
      </c>
      <c r="G58" s="95"/>
      <c r="H58" s="76"/>
      <c r="I58" s="77"/>
      <c r="J58" s="77"/>
      <c r="K58" s="79">
        <f t="shared" si="4"/>
        <v>0</v>
      </c>
      <c r="L58" s="77"/>
      <c r="M58" s="77"/>
      <c r="N58" s="1"/>
      <c r="O58" s="29" t="s">
        <v>101</v>
      </c>
    </row>
    <row r="59" spans="1:14" ht="16.5">
      <c r="A59" s="19"/>
      <c r="B59" s="8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"/>
    </row>
    <row r="60" spans="1:14" ht="16.5">
      <c r="A60" s="2" t="s">
        <v>35</v>
      </c>
      <c r="B60" s="8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6.5">
      <c r="A61" s="28" t="s">
        <v>100</v>
      </c>
      <c r="B61" s="90"/>
      <c r="C61" s="28"/>
      <c r="D61" s="28"/>
      <c r="E61" s="28"/>
      <c r="F61" s="28"/>
      <c r="G61" s="28"/>
      <c r="H61" s="28"/>
      <c r="I61" s="1"/>
      <c r="J61" s="1"/>
      <c r="K61" s="1"/>
      <c r="L61" s="1"/>
      <c r="M61" s="1"/>
      <c r="N61" s="1"/>
    </row>
    <row r="62" spans="1:14" ht="16.5">
      <c r="A62" s="1"/>
      <c r="B62" s="8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6.5">
      <c r="A63" s="1"/>
      <c r="B63" s="8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sheetProtection formatColumns="0" formatRows="0" insertRows="0" deleteRows="0" sort="0" autoFilter="0"/>
  <mergeCells count="32">
    <mergeCell ref="B56:I56"/>
    <mergeCell ref="B44:I44"/>
    <mergeCell ref="D5:G5"/>
    <mergeCell ref="J6:J7"/>
    <mergeCell ref="L6:L7"/>
    <mergeCell ref="B5:B7"/>
    <mergeCell ref="D6:D7"/>
    <mergeCell ref="C5:C7"/>
    <mergeCell ref="H6:H7"/>
    <mergeCell ref="K6:K7"/>
    <mergeCell ref="A45:A47"/>
    <mergeCell ref="I6:I7"/>
    <mergeCell ref="B22:M22"/>
    <mergeCell ref="B24:M24"/>
    <mergeCell ref="B27:M27"/>
    <mergeCell ref="B45:B47"/>
    <mergeCell ref="H5:L5"/>
    <mergeCell ref="M6:M7"/>
    <mergeCell ref="A2:M2"/>
    <mergeCell ref="A3:M3"/>
    <mergeCell ref="A4:M4"/>
    <mergeCell ref="B9:M9"/>
    <mergeCell ref="A52:A53"/>
    <mergeCell ref="B52:B53"/>
    <mergeCell ref="G6:G7"/>
    <mergeCell ref="B39:M39"/>
    <mergeCell ref="B43:M43"/>
    <mergeCell ref="F6:F7"/>
    <mergeCell ref="A49:A50"/>
    <mergeCell ref="B49:B50"/>
    <mergeCell ref="A5:A8"/>
    <mergeCell ref="E6:E7"/>
  </mergeCells>
  <printOptions/>
  <pageMargins left="0.3937007874015748" right="0.3937007874015748" top="0.3937007874015748" bottom="0.3937007874015748" header="0.31496062992125984" footer="0.31496062992125984"/>
  <pageSetup fitToHeight="3" horizontalDpi="600" verticalDpi="600" orientation="landscape" paperSize="9" scale="5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view="pageBreakPreview" zoomScale="80" zoomScaleSheetLayoutView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4" sqref="B14"/>
    </sheetView>
  </sheetViews>
  <sheetFormatPr defaultColWidth="9.140625" defaultRowHeight="15"/>
  <cols>
    <col min="1" max="1" width="4.28125" style="18" customWidth="1"/>
    <col min="2" max="2" width="43.140625" style="8" customWidth="1"/>
    <col min="3" max="3" width="29.140625" style="8" customWidth="1"/>
    <col min="4" max="4" width="12.28125" style="8" customWidth="1"/>
    <col min="5" max="5" width="9.140625" style="9" customWidth="1"/>
    <col min="6" max="6" width="8.7109375" style="9" customWidth="1"/>
    <col min="7" max="7" width="9.140625" style="9" customWidth="1"/>
    <col min="8" max="8" width="10.8515625" style="9" customWidth="1"/>
    <col min="9" max="9" width="12.421875" style="9" customWidth="1"/>
    <col min="10" max="10" width="11.7109375" style="9" customWidth="1"/>
    <col min="11" max="11" width="12.421875" style="9" customWidth="1"/>
    <col min="12" max="12" width="13.7109375" style="9" customWidth="1"/>
    <col min="13" max="13" width="13.28125" style="9" customWidth="1"/>
    <col min="14" max="14" width="15.28125" style="9" customWidth="1"/>
    <col min="15" max="15" width="10.00390625" style="9" customWidth="1"/>
    <col min="16" max="16" width="10.421875" style="9" customWidth="1"/>
    <col min="17" max="17" width="10.00390625" style="9" customWidth="1"/>
    <col min="18" max="18" width="9.140625" style="9" customWidth="1"/>
    <col min="19" max="19" width="113.7109375" style="9" customWidth="1"/>
    <col min="20" max="16384" width="9.140625" style="9" customWidth="1"/>
  </cols>
  <sheetData>
    <row r="1" spans="1:10" ht="15.75">
      <c r="A1" s="8"/>
      <c r="B1" s="9"/>
      <c r="C1" s="9"/>
      <c r="D1" s="9"/>
      <c r="E1" s="10"/>
      <c r="F1" s="10"/>
      <c r="G1" s="10"/>
      <c r="H1" s="10"/>
      <c r="I1" s="10"/>
      <c r="J1" s="11" t="s">
        <v>122</v>
      </c>
    </row>
    <row r="2" spans="1:7" ht="39.75" customHeight="1">
      <c r="A2" s="8"/>
      <c r="B2" s="9"/>
      <c r="C2" s="9"/>
      <c r="D2" s="9"/>
      <c r="E2" s="323"/>
      <c r="F2" s="323"/>
      <c r="G2" s="323"/>
    </row>
    <row r="3" spans="1:7" ht="12.75">
      <c r="A3" s="12"/>
      <c r="B3" s="13"/>
      <c r="C3" s="13"/>
      <c r="D3" s="13"/>
      <c r="E3" s="14"/>
      <c r="F3" s="14"/>
      <c r="G3" s="14"/>
    </row>
    <row r="4" spans="1:20" ht="55.5" customHeight="1">
      <c r="A4" s="83"/>
      <c r="B4" s="30"/>
      <c r="C4" s="313" t="s">
        <v>121</v>
      </c>
      <c r="D4" s="313"/>
      <c r="E4" s="313"/>
      <c r="F4" s="313"/>
      <c r="G4" s="313"/>
      <c r="H4" s="313"/>
      <c r="I4" s="313"/>
      <c r="J4" s="313"/>
      <c r="K4" s="313" t="s">
        <v>121</v>
      </c>
      <c r="L4" s="314"/>
      <c r="M4" s="314"/>
      <c r="N4" s="314"/>
      <c r="O4" s="314"/>
      <c r="P4" s="314"/>
      <c r="Q4" s="314"/>
      <c r="R4" s="30"/>
      <c r="S4" s="30"/>
      <c r="T4" s="30"/>
    </row>
    <row r="5" spans="1:17" ht="21" customHeight="1">
      <c r="A5" s="12"/>
      <c r="B5" s="13"/>
      <c r="C5" s="15" t="str">
        <f>'табл.1'!C3</f>
        <v>по __МО "Город Сарапул"___________________________________________________________________________________________</v>
      </c>
      <c r="D5" s="13"/>
      <c r="E5" s="14"/>
      <c r="F5" s="14"/>
      <c r="G5" s="14"/>
      <c r="K5" s="315" t="str">
        <f>'табл.1'!C3</f>
        <v>по __МО "Город Сарапул"___________________________________________________________________________________________</v>
      </c>
      <c r="L5" s="315"/>
      <c r="M5" s="315"/>
      <c r="N5" s="315"/>
      <c r="O5" s="315"/>
      <c r="P5" s="315"/>
      <c r="Q5" s="315"/>
    </row>
    <row r="6" spans="1:14" ht="18" customHeight="1">
      <c r="A6" s="12"/>
      <c r="B6" s="13"/>
      <c r="C6" s="16"/>
      <c r="D6" s="16" t="s">
        <v>81</v>
      </c>
      <c r="E6" s="14"/>
      <c r="F6" s="14"/>
      <c r="G6" s="14"/>
      <c r="N6" s="16" t="s">
        <v>81</v>
      </c>
    </row>
    <row r="7" spans="1:7" ht="9" customHeight="1">
      <c r="A7" s="12"/>
      <c r="B7" s="13"/>
      <c r="C7" s="16"/>
      <c r="D7" s="17"/>
      <c r="E7" s="14"/>
      <c r="F7" s="14"/>
      <c r="G7" s="14"/>
    </row>
    <row r="8" spans="1:17" ht="65.25" customHeight="1">
      <c r="A8" s="316" t="s">
        <v>22</v>
      </c>
      <c r="B8" s="328" t="s">
        <v>86</v>
      </c>
      <c r="C8" s="22" t="s">
        <v>87</v>
      </c>
      <c r="D8" s="22"/>
      <c r="E8" s="23" t="s">
        <v>88</v>
      </c>
      <c r="F8" s="23"/>
      <c r="G8" s="23"/>
      <c r="H8" s="324" t="s">
        <v>89</v>
      </c>
      <c r="I8" s="325"/>
      <c r="J8" s="326"/>
      <c r="K8" s="319" t="s">
        <v>102</v>
      </c>
      <c r="L8" s="320"/>
      <c r="M8" s="320"/>
      <c r="N8" s="320"/>
      <c r="O8" s="320"/>
      <c r="P8" s="320"/>
      <c r="Q8" s="321"/>
    </row>
    <row r="9" spans="1:17" ht="46.5" customHeight="1">
      <c r="A9" s="327"/>
      <c r="B9" s="329"/>
      <c r="C9" s="328" t="s">
        <v>90</v>
      </c>
      <c r="D9" s="328" t="s">
        <v>91</v>
      </c>
      <c r="E9" s="316" t="s">
        <v>92</v>
      </c>
      <c r="F9" s="316" t="s">
        <v>93</v>
      </c>
      <c r="G9" s="316" t="s">
        <v>113</v>
      </c>
      <c r="H9" s="318" t="s">
        <v>119</v>
      </c>
      <c r="I9" s="318" t="s">
        <v>94</v>
      </c>
      <c r="J9" s="318" t="s">
        <v>120</v>
      </c>
      <c r="K9" s="322" t="s">
        <v>286</v>
      </c>
      <c r="L9" s="322"/>
      <c r="M9" s="319" t="s">
        <v>287</v>
      </c>
      <c r="N9" s="321"/>
      <c r="O9" s="319" t="s">
        <v>103</v>
      </c>
      <c r="P9" s="320"/>
      <c r="Q9" s="321"/>
    </row>
    <row r="10" spans="1:17" ht="77.25" customHeight="1">
      <c r="A10" s="317"/>
      <c r="B10" s="330"/>
      <c r="C10" s="330"/>
      <c r="D10" s="330"/>
      <c r="E10" s="317"/>
      <c r="F10" s="317"/>
      <c r="G10" s="317"/>
      <c r="H10" s="317"/>
      <c r="I10" s="317"/>
      <c r="J10" s="317"/>
      <c r="K10" s="163" t="s">
        <v>88</v>
      </c>
      <c r="L10" s="163" t="s">
        <v>104</v>
      </c>
      <c r="M10" s="163" t="s">
        <v>105</v>
      </c>
      <c r="N10" s="163" t="s">
        <v>106</v>
      </c>
      <c r="O10" s="163" t="s">
        <v>92</v>
      </c>
      <c r="P10" s="163" t="s">
        <v>93</v>
      </c>
      <c r="Q10" s="164" t="s">
        <v>288</v>
      </c>
    </row>
    <row r="11" spans="1:17" ht="12.75" customHeight="1">
      <c r="A11" s="24">
        <v>1</v>
      </c>
      <c r="B11" s="21">
        <v>2</v>
      </c>
      <c r="C11" s="21">
        <v>3</v>
      </c>
      <c r="D11" s="24">
        <v>4</v>
      </c>
      <c r="E11" s="21">
        <v>5</v>
      </c>
      <c r="F11" s="21">
        <v>6</v>
      </c>
      <c r="G11" s="24">
        <v>7</v>
      </c>
      <c r="H11" s="21">
        <v>8</v>
      </c>
      <c r="I11" s="21">
        <v>9</v>
      </c>
      <c r="J11" s="24">
        <v>10</v>
      </c>
      <c r="K11" s="21">
        <v>11</v>
      </c>
      <c r="L11" s="21">
        <v>12</v>
      </c>
      <c r="M11" s="24">
        <v>13</v>
      </c>
      <c r="N11" s="21">
        <v>14</v>
      </c>
      <c r="O11" s="21">
        <v>15</v>
      </c>
      <c r="P11" s="24">
        <v>16</v>
      </c>
      <c r="Q11" s="21">
        <v>17</v>
      </c>
    </row>
    <row r="12" spans="1:17" ht="51">
      <c r="A12" s="81" t="s">
        <v>107</v>
      </c>
      <c r="B12" s="126" t="s">
        <v>290</v>
      </c>
      <c r="C12" s="130" t="s">
        <v>191</v>
      </c>
      <c r="D12" s="129" t="s">
        <v>128</v>
      </c>
      <c r="E12" s="131">
        <v>1144</v>
      </c>
      <c r="F12" s="131">
        <v>1144</v>
      </c>
      <c r="G12" s="131">
        <v>1144</v>
      </c>
      <c r="H12" s="133">
        <v>18005.8</v>
      </c>
      <c r="I12" s="133">
        <v>18405.3</v>
      </c>
      <c r="J12" s="133">
        <v>18180.3</v>
      </c>
      <c r="K12" s="134">
        <v>1144</v>
      </c>
      <c r="L12" s="135">
        <v>18005.8</v>
      </c>
      <c r="M12" s="114">
        <f>IF(F12=0,"",F12/K12*100)</f>
        <v>100</v>
      </c>
      <c r="N12" s="114">
        <f>IF(L12=0,"",I12/L12*100)</f>
        <v>102.21872952048786</v>
      </c>
      <c r="O12" s="119">
        <f aca="true" t="shared" si="0" ref="O12:O20">IF(K12=0,0,L12/K12)</f>
        <v>15.739335664335664</v>
      </c>
      <c r="P12" s="119">
        <f>IF(F12=0,0,I12/F12)</f>
        <v>16.08854895104895</v>
      </c>
      <c r="Q12" s="119">
        <f aca="true" t="shared" si="1" ref="Q12:Q20">P12-O12</f>
        <v>0.3492132867132849</v>
      </c>
    </row>
    <row r="13" spans="1:17" ht="38.25">
      <c r="A13" s="81" t="s">
        <v>108</v>
      </c>
      <c r="B13" s="122" t="s">
        <v>291</v>
      </c>
      <c r="C13" s="129" t="s">
        <v>192</v>
      </c>
      <c r="D13" s="129" t="s">
        <v>129</v>
      </c>
      <c r="E13" s="131">
        <v>11300.2</v>
      </c>
      <c r="F13" s="131">
        <v>11300.2</v>
      </c>
      <c r="G13" s="131">
        <v>11300.2</v>
      </c>
      <c r="H13" s="133">
        <v>7826.3</v>
      </c>
      <c r="I13" s="133">
        <v>8232.2</v>
      </c>
      <c r="J13" s="133">
        <v>7905.7</v>
      </c>
      <c r="K13" s="134">
        <v>11300.2</v>
      </c>
      <c r="L13" s="135">
        <v>7826.3</v>
      </c>
      <c r="M13" s="114">
        <f aca="true" t="shared" si="2" ref="M13:M46">IF(F13=0,"",F13/K13*100)</f>
        <v>100</v>
      </c>
      <c r="N13" s="114">
        <f aca="true" t="shared" si="3" ref="N13:N46">IF(L13=0,"",I13/L13*100)</f>
        <v>105.1863588157878</v>
      </c>
      <c r="O13" s="119">
        <f t="shared" si="0"/>
        <v>0.692580662289163</v>
      </c>
      <c r="P13" s="119">
        <f aca="true" t="shared" si="4" ref="P13:P46">IF(F13=0,0,I13/F13)</f>
        <v>0.7285003805242385</v>
      </c>
      <c r="Q13" s="119">
        <f t="shared" si="1"/>
        <v>0.03591971823507545</v>
      </c>
    </row>
    <row r="14" spans="1:19" ht="52.5" customHeight="1">
      <c r="A14" s="81" t="s">
        <v>109</v>
      </c>
      <c r="B14" s="122" t="s">
        <v>294</v>
      </c>
      <c r="C14" s="129" t="s">
        <v>295</v>
      </c>
      <c r="D14" s="129" t="s">
        <v>195</v>
      </c>
      <c r="E14" s="131"/>
      <c r="F14" s="131">
        <v>162</v>
      </c>
      <c r="G14" s="131">
        <v>162</v>
      </c>
      <c r="H14" s="133">
        <v>0</v>
      </c>
      <c r="I14" s="133">
        <v>510.38</v>
      </c>
      <c r="J14" s="133">
        <v>510.38</v>
      </c>
      <c r="K14" s="134"/>
      <c r="L14" s="135"/>
      <c r="M14" s="114" t="e">
        <f t="shared" si="2"/>
        <v>#DIV/0!</v>
      </c>
      <c r="N14" s="114">
        <f t="shared" si="3"/>
      </c>
      <c r="O14" s="119">
        <f t="shared" si="0"/>
        <v>0</v>
      </c>
      <c r="P14" s="119">
        <f t="shared" si="4"/>
        <v>3.150493827160494</v>
      </c>
      <c r="Q14" s="119">
        <f t="shared" si="1"/>
        <v>3.150493827160494</v>
      </c>
      <c r="S14" s="29" t="s">
        <v>101</v>
      </c>
    </row>
    <row r="15" spans="1:17" ht="25.5">
      <c r="A15" s="81" t="s">
        <v>110</v>
      </c>
      <c r="B15" s="112" t="s">
        <v>133</v>
      </c>
      <c r="C15" s="130" t="s">
        <v>185</v>
      </c>
      <c r="D15" s="130" t="s">
        <v>131</v>
      </c>
      <c r="E15" s="123">
        <v>1047</v>
      </c>
      <c r="F15" s="123">
        <v>1049</v>
      </c>
      <c r="G15" s="123">
        <v>1075</v>
      </c>
      <c r="H15" s="155">
        <v>26076.96</v>
      </c>
      <c r="I15" s="155">
        <v>38859.19</v>
      </c>
      <c r="J15" s="155">
        <v>39910</v>
      </c>
      <c r="K15" s="134">
        <v>1047</v>
      </c>
      <c r="L15" s="135">
        <v>26076.96</v>
      </c>
      <c r="M15" s="114">
        <f t="shared" si="2"/>
        <v>100.19102196752627</v>
      </c>
      <c r="N15" s="114">
        <f t="shared" si="3"/>
        <v>149.0173317748695</v>
      </c>
      <c r="O15" s="119">
        <f t="shared" si="0"/>
        <v>24.906361031518625</v>
      </c>
      <c r="P15" s="119">
        <f t="shared" si="4"/>
        <v>37.04403241182079</v>
      </c>
      <c r="Q15" s="119">
        <f t="shared" si="1"/>
        <v>12.137671380302162</v>
      </c>
    </row>
    <row r="16" spans="1:17" ht="25.5">
      <c r="A16" s="81" t="s">
        <v>111</v>
      </c>
      <c r="B16" s="112" t="s">
        <v>135</v>
      </c>
      <c r="C16" s="130" t="s">
        <v>186</v>
      </c>
      <c r="D16" s="130" t="s">
        <v>131</v>
      </c>
      <c r="E16" s="142">
        <v>9070</v>
      </c>
      <c r="F16" s="142">
        <v>9647</v>
      </c>
      <c r="G16" s="142">
        <v>9998</v>
      </c>
      <c r="H16" s="155">
        <v>279798.31</v>
      </c>
      <c r="I16" s="155">
        <v>418013.24</v>
      </c>
      <c r="J16" s="155">
        <v>434025.3</v>
      </c>
      <c r="K16" s="134">
        <v>9070</v>
      </c>
      <c r="L16" s="135">
        <v>279798.31</v>
      </c>
      <c r="M16" s="114">
        <f t="shared" si="2"/>
        <v>106.36163175303197</v>
      </c>
      <c r="N16" s="114">
        <f t="shared" si="3"/>
        <v>149.39805747933218</v>
      </c>
      <c r="O16" s="119">
        <f t="shared" si="0"/>
        <v>30.84876626240353</v>
      </c>
      <c r="P16" s="119">
        <f t="shared" si="4"/>
        <v>43.33090494454235</v>
      </c>
      <c r="Q16" s="119">
        <f t="shared" si="1"/>
        <v>12.482138682138817</v>
      </c>
    </row>
    <row r="17" spans="1:17" ht="25.5">
      <c r="A17" s="81" t="s">
        <v>112</v>
      </c>
      <c r="B17" s="112" t="s">
        <v>136</v>
      </c>
      <c r="C17" s="130" t="s">
        <v>187</v>
      </c>
      <c r="D17" s="130" t="s">
        <v>147</v>
      </c>
      <c r="E17" s="142">
        <v>5869</v>
      </c>
      <c r="F17" s="142">
        <v>6141</v>
      </c>
      <c r="G17" s="142">
        <v>6141</v>
      </c>
      <c r="H17" s="155">
        <v>129000.6</v>
      </c>
      <c r="I17" s="155">
        <v>213092.7</v>
      </c>
      <c r="J17" s="155">
        <v>213854</v>
      </c>
      <c r="K17" s="134">
        <v>5869</v>
      </c>
      <c r="L17" s="135">
        <v>129000.6</v>
      </c>
      <c r="M17" s="114">
        <f t="shared" si="2"/>
        <v>104.63452036121996</v>
      </c>
      <c r="N17" s="114">
        <f t="shared" si="3"/>
        <v>165.1873712215292</v>
      </c>
      <c r="O17" s="119">
        <f t="shared" si="0"/>
        <v>21.979996592264442</v>
      </c>
      <c r="P17" s="119">
        <f t="shared" si="4"/>
        <v>34.7</v>
      </c>
      <c r="Q17" s="119">
        <f t="shared" si="1"/>
        <v>12.720003407735561</v>
      </c>
    </row>
    <row r="18" spans="1:17" ht="25.5">
      <c r="A18" s="81" t="s">
        <v>242</v>
      </c>
      <c r="B18" s="112" t="s">
        <v>138</v>
      </c>
      <c r="C18" s="130" t="s">
        <v>187</v>
      </c>
      <c r="D18" s="130" t="s">
        <v>147</v>
      </c>
      <c r="E18" s="142">
        <v>5869</v>
      </c>
      <c r="F18" s="142">
        <v>6141</v>
      </c>
      <c r="G18" s="142">
        <v>6141</v>
      </c>
      <c r="H18" s="155">
        <v>150171.7</v>
      </c>
      <c r="I18" s="155">
        <v>201789.9</v>
      </c>
      <c r="J18" s="155">
        <v>205204</v>
      </c>
      <c r="K18" s="134">
        <v>5869</v>
      </c>
      <c r="L18" s="135">
        <v>150171.7</v>
      </c>
      <c r="M18" s="114">
        <f t="shared" si="2"/>
        <v>104.63452036121996</v>
      </c>
      <c r="N18" s="114">
        <f t="shared" si="3"/>
        <v>134.372787948728</v>
      </c>
      <c r="O18" s="119">
        <f t="shared" si="0"/>
        <v>25.587272107684445</v>
      </c>
      <c r="P18" s="119">
        <f t="shared" si="4"/>
        <v>32.85945285784074</v>
      </c>
      <c r="Q18" s="119">
        <f t="shared" si="1"/>
        <v>7.2721807501562985</v>
      </c>
    </row>
    <row r="19" spans="1:17" ht="53.25" customHeight="1">
      <c r="A19" s="81" t="s">
        <v>243</v>
      </c>
      <c r="B19" s="112" t="s">
        <v>140</v>
      </c>
      <c r="C19" s="130" t="s">
        <v>188</v>
      </c>
      <c r="D19" s="130" t="s">
        <v>184</v>
      </c>
      <c r="E19" s="142">
        <v>6758</v>
      </c>
      <c r="F19" s="142">
        <v>6758</v>
      </c>
      <c r="G19" s="142">
        <v>6758</v>
      </c>
      <c r="H19" s="155">
        <v>39959.2</v>
      </c>
      <c r="I19" s="155">
        <v>50403.7</v>
      </c>
      <c r="J19" s="155">
        <v>50684.4</v>
      </c>
      <c r="K19" s="134">
        <v>6758</v>
      </c>
      <c r="L19" s="135">
        <v>39959.2</v>
      </c>
      <c r="M19" s="114">
        <f t="shared" si="2"/>
        <v>100</v>
      </c>
      <c r="N19" s="114">
        <f t="shared" si="3"/>
        <v>126.13791066888227</v>
      </c>
      <c r="O19" s="119">
        <f t="shared" si="0"/>
        <v>5.912873631251849</v>
      </c>
      <c r="P19" s="119">
        <f t="shared" si="4"/>
        <v>7.458375258952352</v>
      </c>
      <c r="Q19" s="119">
        <f t="shared" si="1"/>
        <v>1.545501627700503</v>
      </c>
    </row>
    <row r="20" spans="1:17" ht="76.5" customHeight="1">
      <c r="A20" s="81" t="s">
        <v>228</v>
      </c>
      <c r="B20" s="112" t="s">
        <v>141</v>
      </c>
      <c r="C20" s="128" t="s">
        <v>189</v>
      </c>
      <c r="D20" s="130" t="s">
        <v>142</v>
      </c>
      <c r="E20" s="142">
        <v>64</v>
      </c>
      <c r="F20" s="142">
        <v>64</v>
      </c>
      <c r="G20" s="142">
        <v>64</v>
      </c>
      <c r="H20" s="155">
        <v>3831.6</v>
      </c>
      <c r="I20" s="155">
        <v>3954.8</v>
      </c>
      <c r="J20" s="155">
        <v>3972.7</v>
      </c>
      <c r="K20" s="134">
        <v>64</v>
      </c>
      <c r="L20" s="135">
        <v>3831.6</v>
      </c>
      <c r="M20" s="114">
        <f t="shared" si="2"/>
        <v>100</v>
      </c>
      <c r="N20" s="114">
        <f t="shared" si="3"/>
        <v>103.21536694853326</v>
      </c>
      <c r="O20" s="119">
        <f t="shared" si="0"/>
        <v>59.86875</v>
      </c>
      <c r="P20" s="119">
        <f t="shared" si="4"/>
        <v>61.79375</v>
      </c>
      <c r="Q20" s="119">
        <f t="shared" si="1"/>
        <v>1.9250000000000043</v>
      </c>
    </row>
    <row r="21" spans="1:17" ht="51">
      <c r="A21" s="81" t="s">
        <v>244</v>
      </c>
      <c r="B21" s="112" t="s">
        <v>144</v>
      </c>
      <c r="C21" s="128" t="s">
        <v>190</v>
      </c>
      <c r="D21" s="130" t="s">
        <v>142</v>
      </c>
      <c r="E21" s="142">
        <v>1034</v>
      </c>
      <c r="F21" s="142">
        <v>1034</v>
      </c>
      <c r="G21" s="142">
        <v>1034</v>
      </c>
      <c r="H21" s="155">
        <v>678.8</v>
      </c>
      <c r="I21" s="155">
        <v>823.4</v>
      </c>
      <c r="J21" s="155">
        <v>831.2</v>
      </c>
      <c r="K21" s="134">
        <v>1034</v>
      </c>
      <c r="L21" s="135">
        <v>678.8</v>
      </c>
      <c r="M21" s="114">
        <f t="shared" si="2"/>
        <v>100</v>
      </c>
      <c r="N21" s="114">
        <f t="shared" si="3"/>
        <v>121.30229817324691</v>
      </c>
      <c r="O21" s="119">
        <f aca="true" t="shared" si="5" ref="O21:O26">IF(K21=0,0,L21/K21)</f>
        <v>0.6564796905222436</v>
      </c>
      <c r="P21" s="119">
        <f t="shared" si="4"/>
        <v>0.7963249516441006</v>
      </c>
      <c r="Q21" s="119">
        <f aca="true" t="shared" si="6" ref="Q21:Q26">P21-O21</f>
        <v>0.1398452611218569</v>
      </c>
    </row>
    <row r="22" spans="1:17" ht="68.25" customHeight="1">
      <c r="A22" s="310" t="s">
        <v>305</v>
      </c>
      <c r="B22" s="307" t="s">
        <v>150</v>
      </c>
      <c r="C22" s="129" t="s">
        <v>265</v>
      </c>
      <c r="D22" s="129" t="s">
        <v>151</v>
      </c>
      <c r="E22" s="132">
        <v>391430</v>
      </c>
      <c r="F22" s="132">
        <v>450000</v>
      </c>
      <c r="G22" s="132">
        <v>450000</v>
      </c>
      <c r="H22" s="156">
        <v>26153.5</v>
      </c>
      <c r="I22" s="156">
        <v>48802</v>
      </c>
      <c r="J22" s="156">
        <v>48607</v>
      </c>
      <c r="K22" s="134">
        <v>391430</v>
      </c>
      <c r="L22" s="135">
        <v>26153.5</v>
      </c>
      <c r="M22" s="114">
        <f t="shared" si="2"/>
        <v>114.96308407633549</v>
      </c>
      <c r="N22" s="114">
        <f t="shared" si="3"/>
        <v>186.59835203701226</v>
      </c>
      <c r="O22" s="119">
        <f t="shared" si="5"/>
        <v>0.06681526709756534</v>
      </c>
      <c r="P22" s="119">
        <f t="shared" si="4"/>
        <v>0.10844888888888889</v>
      </c>
      <c r="Q22" s="119">
        <f t="shared" si="6"/>
        <v>0.041633621791323544</v>
      </c>
    </row>
    <row r="23" spans="1:17" ht="27.75" customHeight="1">
      <c r="A23" s="311"/>
      <c r="B23" s="308"/>
      <c r="C23" s="129" t="s">
        <v>263</v>
      </c>
      <c r="D23" s="129" t="s">
        <v>153</v>
      </c>
      <c r="E23" s="132">
        <v>18</v>
      </c>
      <c r="F23" s="132">
        <v>18</v>
      </c>
      <c r="G23" s="132">
        <v>18</v>
      </c>
      <c r="H23" s="156">
        <v>480</v>
      </c>
      <c r="I23" s="156">
        <v>480</v>
      </c>
      <c r="J23" s="156">
        <v>600</v>
      </c>
      <c r="K23" s="134">
        <v>18</v>
      </c>
      <c r="L23" s="135">
        <v>480</v>
      </c>
      <c r="M23" s="114">
        <f t="shared" si="2"/>
        <v>100</v>
      </c>
      <c r="N23" s="114">
        <f t="shared" si="3"/>
        <v>100</v>
      </c>
      <c r="O23" s="119">
        <f t="shared" si="5"/>
        <v>26.666666666666668</v>
      </c>
      <c r="P23" s="119">
        <f t="shared" si="4"/>
        <v>26.666666666666668</v>
      </c>
      <c r="Q23" s="119">
        <f t="shared" si="6"/>
        <v>0</v>
      </c>
    </row>
    <row r="24" spans="1:17" ht="30" customHeight="1">
      <c r="A24" s="312"/>
      <c r="B24" s="309"/>
      <c r="C24" s="129" t="s">
        <v>264</v>
      </c>
      <c r="D24" s="129" t="s">
        <v>154</v>
      </c>
      <c r="E24" s="132">
        <v>1350</v>
      </c>
      <c r="F24" s="132">
        <v>1350</v>
      </c>
      <c r="G24" s="132">
        <v>1350</v>
      </c>
      <c r="H24" s="156">
        <v>475</v>
      </c>
      <c r="I24" s="156">
        <v>475</v>
      </c>
      <c r="J24" s="156">
        <v>550</v>
      </c>
      <c r="K24" s="134">
        <v>1350</v>
      </c>
      <c r="L24" s="135">
        <v>475</v>
      </c>
      <c r="M24" s="114">
        <f t="shared" si="2"/>
        <v>100</v>
      </c>
      <c r="N24" s="114">
        <f t="shared" si="3"/>
        <v>100</v>
      </c>
      <c r="O24" s="119">
        <f t="shared" si="5"/>
        <v>0.35185185185185186</v>
      </c>
      <c r="P24" s="119">
        <f t="shared" si="4"/>
        <v>0.35185185185185186</v>
      </c>
      <c r="Q24" s="119">
        <f t="shared" si="6"/>
        <v>0</v>
      </c>
    </row>
    <row r="25" spans="1:17" ht="25.5">
      <c r="A25" s="81" t="s">
        <v>306</v>
      </c>
      <c r="B25" s="103" t="s">
        <v>156</v>
      </c>
      <c r="C25" s="129" t="s">
        <v>266</v>
      </c>
      <c r="D25" s="129" t="s">
        <v>151</v>
      </c>
      <c r="E25" s="132">
        <v>40000</v>
      </c>
      <c r="F25" s="132">
        <v>40000</v>
      </c>
      <c r="G25" s="132">
        <v>40000</v>
      </c>
      <c r="H25" s="156">
        <v>900</v>
      </c>
      <c r="I25" s="156">
        <v>1100</v>
      </c>
      <c r="J25" s="156">
        <v>1200</v>
      </c>
      <c r="K25" s="134">
        <v>40000</v>
      </c>
      <c r="L25" s="135">
        <v>900</v>
      </c>
      <c r="M25" s="114">
        <f t="shared" si="2"/>
        <v>100</v>
      </c>
      <c r="N25" s="114">
        <f t="shared" si="3"/>
        <v>122.22222222222223</v>
      </c>
      <c r="O25" s="119">
        <f t="shared" si="5"/>
        <v>0.0225</v>
      </c>
      <c r="P25" s="119">
        <f t="shared" si="4"/>
        <v>0.0275</v>
      </c>
      <c r="Q25" s="119">
        <f t="shared" si="6"/>
        <v>0.005000000000000001</v>
      </c>
    </row>
    <row r="26" spans="1:17" ht="24.75" customHeight="1">
      <c r="A26" s="310" t="s">
        <v>245</v>
      </c>
      <c r="B26" s="307" t="s">
        <v>175</v>
      </c>
      <c r="C26" s="129" t="s">
        <v>268</v>
      </c>
      <c r="D26" s="129" t="s">
        <v>151</v>
      </c>
      <c r="E26" s="132">
        <v>5469</v>
      </c>
      <c r="F26" s="132">
        <v>13763</v>
      </c>
      <c r="G26" s="132">
        <v>13763</v>
      </c>
      <c r="H26" s="156">
        <v>1411</v>
      </c>
      <c r="I26" s="156">
        <v>2042.8</v>
      </c>
      <c r="J26" s="156">
        <v>2042.7</v>
      </c>
      <c r="K26" s="134">
        <v>5469</v>
      </c>
      <c r="L26" s="135">
        <v>1411</v>
      </c>
      <c r="M26" s="114">
        <f t="shared" si="2"/>
        <v>251.65478149570305</v>
      </c>
      <c r="N26" s="114">
        <f t="shared" si="3"/>
        <v>144.77675407512402</v>
      </c>
      <c r="O26" s="119">
        <f t="shared" si="5"/>
        <v>0.2579996343024319</v>
      </c>
      <c r="P26" s="119">
        <f t="shared" si="4"/>
        <v>0.14842694180047955</v>
      </c>
      <c r="Q26" s="119">
        <f t="shared" si="6"/>
        <v>-0.10957269250195234</v>
      </c>
    </row>
    <row r="27" spans="1:17" ht="15" customHeight="1">
      <c r="A27" s="312"/>
      <c r="B27" s="309"/>
      <c r="C27" s="129" t="s">
        <v>269</v>
      </c>
      <c r="D27" s="129" t="s">
        <v>142</v>
      </c>
      <c r="E27" s="132">
        <v>180</v>
      </c>
      <c r="F27" s="132">
        <v>350</v>
      </c>
      <c r="G27" s="132">
        <v>350</v>
      </c>
      <c r="H27" s="156">
        <v>440</v>
      </c>
      <c r="I27" s="156">
        <v>3040</v>
      </c>
      <c r="J27" s="156">
        <v>3040</v>
      </c>
      <c r="K27" s="134">
        <v>180</v>
      </c>
      <c r="L27" s="135">
        <v>440</v>
      </c>
      <c r="M27" s="114">
        <f t="shared" si="2"/>
        <v>194.44444444444443</v>
      </c>
      <c r="N27" s="114">
        <f t="shared" si="3"/>
        <v>690.9090909090909</v>
      </c>
      <c r="O27" s="119">
        <f aca="true" t="shared" si="7" ref="O27:O46">IF(K27=0,0,L27/K27)</f>
        <v>2.4444444444444446</v>
      </c>
      <c r="P27" s="119">
        <f t="shared" si="4"/>
        <v>8.685714285714285</v>
      </c>
      <c r="Q27" s="119">
        <f aca="true" t="shared" si="8" ref="Q27:Q46">P27-O27</f>
        <v>6.24126984126984</v>
      </c>
    </row>
    <row r="28" spans="1:17" ht="31.5" customHeight="1">
      <c r="A28" s="81" t="s">
        <v>246</v>
      </c>
      <c r="B28" s="103" t="s">
        <v>159</v>
      </c>
      <c r="C28" s="129" t="s">
        <v>270</v>
      </c>
      <c r="D28" s="129" t="s">
        <v>160</v>
      </c>
      <c r="E28" s="233">
        <v>4171903</v>
      </c>
      <c r="F28" s="233">
        <v>4171903</v>
      </c>
      <c r="G28" s="233">
        <v>4171903</v>
      </c>
      <c r="H28" s="156">
        <v>18747</v>
      </c>
      <c r="I28" s="156">
        <v>19684.4</v>
      </c>
      <c r="J28" s="156">
        <v>20048.6</v>
      </c>
      <c r="K28" s="134">
        <v>4171903</v>
      </c>
      <c r="L28" s="135">
        <v>18747</v>
      </c>
      <c r="M28" s="114">
        <f t="shared" si="2"/>
        <v>100</v>
      </c>
      <c r="N28" s="114">
        <f t="shared" si="3"/>
        <v>105.00026670934017</v>
      </c>
      <c r="O28" s="119">
        <f t="shared" si="7"/>
        <v>0.004493632761835546</v>
      </c>
      <c r="P28" s="119">
        <f t="shared" si="4"/>
        <v>0.004718326384865612</v>
      </c>
      <c r="Q28" s="119">
        <f t="shared" si="8"/>
        <v>0.00022469362303006567</v>
      </c>
    </row>
    <row r="29" spans="1:17" ht="27" customHeight="1">
      <c r="A29" s="310" t="s">
        <v>247</v>
      </c>
      <c r="B29" s="307" t="s">
        <v>178</v>
      </c>
      <c r="C29" s="129" t="s">
        <v>271</v>
      </c>
      <c r="D29" s="129" t="s">
        <v>162</v>
      </c>
      <c r="E29" s="132">
        <v>4300</v>
      </c>
      <c r="F29" s="132">
        <v>4300</v>
      </c>
      <c r="G29" s="132">
        <v>4300</v>
      </c>
      <c r="H29" s="156">
        <v>734.8</v>
      </c>
      <c r="I29" s="156">
        <v>1750</v>
      </c>
      <c r="J29" s="156">
        <v>1750</v>
      </c>
      <c r="K29" s="134">
        <v>4300</v>
      </c>
      <c r="L29" s="135">
        <v>734.8</v>
      </c>
      <c r="M29" s="114">
        <f t="shared" si="2"/>
        <v>100</v>
      </c>
      <c r="N29" s="114">
        <f t="shared" si="3"/>
        <v>238.1600435492651</v>
      </c>
      <c r="O29" s="119">
        <f t="shared" si="7"/>
        <v>0.17088372093023255</v>
      </c>
      <c r="P29" s="119">
        <f t="shared" si="4"/>
        <v>0.4069767441860465</v>
      </c>
      <c r="Q29" s="119">
        <f t="shared" si="8"/>
        <v>0.23609302325581397</v>
      </c>
    </row>
    <row r="30" spans="1:17" ht="25.5" customHeight="1">
      <c r="A30" s="312"/>
      <c r="B30" s="309"/>
      <c r="C30" s="129" t="s">
        <v>272</v>
      </c>
      <c r="D30" s="129" t="s">
        <v>142</v>
      </c>
      <c r="E30" s="132">
        <v>41</v>
      </c>
      <c r="F30" s="132">
        <v>41</v>
      </c>
      <c r="G30" s="132">
        <v>41</v>
      </c>
      <c r="H30" s="156">
        <v>232</v>
      </c>
      <c r="I30" s="156">
        <v>1037.5</v>
      </c>
      <c r="J30" s="156">
        <v>1037.5</v>
      </c>
      <c r="K30" s="134">
        <v>41</v>
      </c>
      <c r="L30" s="135">
        <v>232</v>
      </c>
      <c r="M30" s="114">
        <f t="shared" si="2"/>
        <v>100</v>
      </c>
      <c r="N30" s="114">
        <f t="shared" si="3"/>
        <v>447.19827586206895</v>
      </c>
      <c r="O30" s="119">
        <f t="shared" si="7"/>
        <v>5.658536585365853</v>
      </c>
      <c r="P30" s="119">
        <f t="shared" si="4"/>
        <v>25.304878048780488</v>
      </c>
      <c r="Q30" s="119">
        <f t="shared" si="8"/>
        <v>19.646341463414636</v>
      </c>
    </row>
    <row r="31" spans="1:17" ht="25.5">
      <c r="A31" s="81" t="s">
        <v>248</v>
      </c>
      <c r="B31" s="103" t="s">
        <v>181</v>
      </c>
      <c r="C31" s="160" t="s">
        <v>273</v>
      </c>
      <c r="D31" s="129" t="s">
        <v>153</v>
      </c>
      <c r="E31" s="132">
        <v>1</v>
      </c>
      <c r="F31" s="132">
        <v>1</v>
      </c>
      <c r="G31" s="132">
        <v>1</v>
      </c>
      <c r="H31" s="156">
        <v>1186.9</v>
      </c>
      <c r="I31" s="156">
        <v>2407.6</v>
      </c>
      <c r="J31" s="156">
        <v>2500</v>
      </c>
      <c r="K31" s="134">
        <v>1</v>
      </c>
      <c r="L31" s="135">
        <v>1186.9</v>
      </c>
      <c r="M31" s="114">
        <f t="shared" si="2"/>
        <v>100</v>
      </c>
      <c r="N31" s="114">
        <f t="shared" si="3"/>
        <v>202.84775465498353</v>
      </c>
      <c r="O31" s="119">
        <f t="shared" si="7"/>
        <v>1186.9</v>
      </c>
      <c r="P31" s="119">
        <f t="shared" si="4"/>
        <v>2407.6</v>
      </c>
      <c r="Q31" s="119">
        <f t="shared" si="8"/>
        <v>1220.6999999999998</v>
      </c>
    </row>
    <row r="32" spans="1:17" ht="25.5">
      <c r="A32" s="81" t="s">
        <v>249</v>
      </c>
      <c r="B32" s="103" t="s">
        <v>182</v>
      </c>
      <c r="C32" s="129" t="s">
        <v>267</v>
      </c>
      <c r="D32" s="129" t="s">
        <v>167</v>
      </c>
      <c r="E32" s="132">
        <v>1090</v>
      </c>
      <c r="F32" s="132">
        <v>1090</v>
      </c>
      <c r="G32" s="132">
        <v>1090</v>
      </c>
      <c r="H32" s="156">
        <v>584</v>
      </c>
      <c r="I32" s="156">
        <v>816.89</v>
      </c>
      <c r="J32" s="156">
        <v>850</v>
      </c>
      <c r="K32" s="134">
        <v>1090</v>
      </c>
      <c r="L32" s="135">
        <v>584</v>
      </c>
      <c r="M32" s="114">
        <f t="shared" si="2"/>
        <v>100</v>
      </c>
      <c r="N32" s="114">
        <f t="shared" si="3"/>
        <v>139.87842465753425</v>
      </c>
      <c r="O32" s="119">
        <f t="shared" si="7"/>
        <v>0.5357798165137615</v>
      </c>
      <c r="P32" s="119">
        <f t="shared" si="4"/>
        <v>0.7494403669724771</v>
      </c>
      <c r="Q32" s="119">
        <f t="shared" si="8"/>
        <v>0.21366055045871557</v>
      </c>
    </row>
    <row r="33" spans="1:17" ht="25.5">
      <c r="A33" s="81" t="s">
        <v>173</v>
      </c>
      <c r="B33" s="103" t="s">
        <v>168</v>
      </c>
      <c r="C33" s="129" t="s">
        <v>274</v>
      </c>
      <c r="D33" s="129" t="s">
        <v>169</v>
      </c>
      <c r="E33" s="132">
        <v>24500</v>
      </c>
      <c r="F33" s="132">
        <v>28500</v>
      </c>
      <c r="G33" s="132">
        <v>30000</v>
      </c>
      <c r="H33" s="156">
        <v>8142.7</v>
      </c>
      <c r="I33" s="156">
        <v>11273</v>
      </c>
      <c r="J33" s="156">
        <v>11600</v>
      </c>
      <c r="K33" s="134">
        <v>24500</v>
      </c>
      <c r="L33" s="135">
        <v>8142.7</v>
      </c>
      <c r="M33" s="114">
        <f t="shared" si="2"/>
        <v>116.3265306122449</v>
      </c>
      <c r="N33" s="114">
        <f t="shared" si="3"/>
        <v>138.44302258464637</v>
      </c>
      <c r="O33" s="119">
        <f t="shared" si="7"/>
        <v>0.3323551020408163</v>
      </c>
      <c r="P33" s="119">
        <f t="shared" si="4"/>
        <v>0.3955438596491228</v>
      </c>
      <c r="Q33" s="119">
        <f t="shared" si="8"/>
        <v>0.0631887576083065</v>
      </c>
    </row>
    <row r="34" spans="1:17" ht="38.25">
      <c r="A34" s="81" t="s">
        <v>250</v>
      </c>
      <c r="B34" s="140" t="s">
        <v>196</v>
      </c>
      <c r="C34" s="130" t="s">
        <v>229</v>
      </c>
      <c r="D34" s="129" t="s">
        <v>131</v>
      </c>
      <c r="E34" s="132">
        <v>834</v>
      </c>
      <c r="F34" s="132">
        <v>836</v>
      </c>
      <c r="G34" s="132">
        <v>836</v>
      </c>
      <c r="H34" s="156">
        <v>32129.6</v>
      </c>
      <c r="I34" s="156">
        <v>36475.8</v>
      </c>
      <c r="J34" s="156">
        <v>38955.1</v>
      </c>
      <c r="K34" s="134">
        <v>834</v>
      </c>
      <c r="L34" s="135">
        <v>32129.6</v>
      </c>
      <c r="M34" s="114">
        <f t="shared" si="2"/>
        <v>100.23980815347721</v>
      </c>
      <c r="N34" s="114">
        <f t="shared" si="3"/>
        <v>113.5270902843484</v>
      </c>
      <c r="O34" s="119">
        <f t="shared" si="7"/>
        <v>38.524700239808155</v>
      </c>
      <c r="P34" s="119">
        <f t="shared" si="4"/>
        <v>43.63133971291867</v>
      </c>
      <c r="Q34" s="119">
        <f t="shared" si="8"/>
        <v>5.106639473110512</v>
      </c>
    </row>
    <row r="35" spans="1:17" ht="38.25">
      <c r="A35" s="81" t="s">
        <v>251</v>
      </c>
      <c r="B35" s="140" t="s">
        <v>193</v>
      </c>
      <c r="C35" s="139" t="s">
        <v>230</v>
      </c>
      <c r="D35" s="139" t="s">
        <v>194</v>
      </c>
      <c r="E35" s="132">
        <v>1375</v>
      </c>
      <c r="F35" s="132">
        <v>1400</v>
      </c>
      <c r="G35" s="132">
        <v>1425</v>
      </c>
      <c r="H35" s="156">
        <v>6144.01</v>
      </c>
      <c r="I35" s="156">
        <v>5878.8</v>
      </c>
      <c r="J35" s="156">
        <v>6278.6</v>
      </c>
      <c r="K35" s="134">
        <v>1375</v>
      </c>
      <c r="L35" s="135">
        <v>6144.01</v>
      </c>
      <c r="M35" s="114">
        <f t="shared" si="2"/>
        <v>101.81818181818181</v>
      </c>
      <c r="N35" s="114">
        <f t="shared" si="3"/>
        <v>95.68343801523761</v>
      </c>
      <c r="O35" s="119">
        <f t="shared" si="7"/>
        <v>4.468370909090909</v>
      </c>
      <c r="P35" s="119">
        <f t="shared" si="4"/>
        <v>4.199142857142857</v>
      </c>
      <c r="Q35" s="119">
        <f t="shared" si="8"/>
        <v>-0.2692280519480521</v>
      </c>
    </row>
    <row r="36" spans="1:17" ht="25.5">
      <c r="A36" s="81" t="s">
        <v>252</v>
      </c>
      <c r="B36" s="140" t="s">
        <v>197</v>
      </c>
      <c r="C36" s="139" t="s">
        <v>231</v>
      </c>
      <c r="D36" s="139" t="s">
        <v>195</v>
      </c>
      <c r="E36" s="132">
        <v>404</v>
      </c>
      <c r="F36" s="132">
        <v>406</v>
      </c>
      <c r="G36" s="132">
        <v>408</v>
      </c>
      <c r="H36" s="156">
        <v>3536.09</v>
      </c>
      <c r="I36" s="156">
        <v>3699.9</v>
      </c>
      <c r="J36" s="156">
        <v>3951.5</v>
      </c>
      <c r="K36" s="134">
        <v>404</v>
      </c>
      <c r="L36" s="135">
        <v>3536.09</v>
      </c>
      <c r="M36" s="114">
        <f t="shared" si="2"/>
        <v>100.4950495049505</v>
      </c>
      <c r="N36" s="114">
        <f t="shared" si="3"/>
        <v>104.63251783749847</v>
      </c>
      <c r="O36" s="119">
        <f t="shared" si="7"/>
        <v>8.752698019801981</v>
      </c>
      <c r="P36" s="119">
        <f t="shared" si="4"/>
        <v>9.113054187192118</v>
      </c>
      <c r="Q36" s="119">
        <f t="shared" si="8"/>
        <v>0.36035616739013676</v>
      </c>
    </row>
    <row r="37" spans="1:17" ht="15.75">
      <c r="A37" s="81" t="s">
        <v>253</v>
      </c>
      <c r="B37" s="138" t="s">
        <v>209</v>
      </c>
      <c r="C37" s="139" t="s">
        <v>232</v>
      </c>
      <c r="D37" s="139" t="s">
        <v>201</v>
      </c>
      <c r="E37" s="132">
        <v>38200</v>
      </c>
      <c r="F37" s="132">
        <v>38200</v>
      </c>
      <c r="G37" s="132">
        <v>38200</v>
      </c>
      <c r="H37" s="156">
        <v>13359.6</v>
      </c>
      <c r="I37" s="156">
        <v>13920.4</v>
      </c>
      <c r="J37" s="156">
        <v>14866.9</v>
      </c>
      <c r="K37" s="134">
        <v>38200</v>
      </c>
      <c r="L37" s="135">
        <v>13359.6</v>
      </c>
      <c r="M37" s="114">
        <f t="shared" si="2"/>
        <v>100</v>
      </c>
      <c r="N37" s="114">
        <f t="shared" si="3"/>
        <v>104.19773047097219</v>
      </c>
      <c r="O37" s="119">
        <f t="shared" si="7"/>
        <v>0.34972774869109946</v>
      </c>
      <c r="P37" s="119">
        <f t="shared" si="4"/>
        <v>0.36440837696335077</v>
      </c>
      <c r="Q37" s="119">
        <f t="shared" si="8"/>
        <v>0.014680628272251306</v>
      </c>
    </row>
    <row r="38" spans="1:17" ht="15.75">
      <c r="A38" s="81" t="s">
        <v>254</v>
      </c>
      <c r="B38" s="138" t="s">
        <v>210</v>
      </c>
      <c r="C38" s="139" t="s">
        <v>233</v>
      </c>
      <c r="D38" s="139" t="s">
        <v>202</v>
      </c>
      <c r="E38" s="132">
        <v>6</v>
      </c>
      <c r="F38" s="132">
        <v>6</v>
      </c>
      <c r="G38" s="132">
        <v>6</v>
      </c>
      <c r="H38" s="156">
        <v>2720</v>
      </c>
      <c r="I38" s="156">
        <v>2609.6</v>
      </c>
      <c r="J38" s="156">
        <v>2787.1</v>
      </c>
      <c r="K38" s="134">
        <v>6</v>
      </c>
      <c r="L38" s="135">
        <v>2720</v>
      </c>
      <c r="M38" s="114">
        <f t="shared" si="2"/>
        <v>100</v>
      </c>
      <c r="N38" s="114">
        <f t="shared" si="3"/>
        <v>95.94117647058823</v>
      </c>
      <c r="O38" s="119">
        <f t="shared" si="7"/>
        <v>453.3333333333333</v>
      </c>
      <c r="P38" s="119">
        <f t="shared" si="4"/>
        <v>434.93333333333334</v>
      </c>
      <c r="Q38" s="119">
        <f t="shared" si="8"/>
        <v>-18.399999999999977</v>
      </c>
    </row>
    <row r="39" spans="1:17" ht="51">
      <c r="A39" s="81" t="s">
        <v>255</v>
      </c>
      <c r="B39" s="148" t="s">
        <v>211</v>
      </c>
      <c r="C39" s="139" t="s">
        <v>234</v>
      </c>
      <c r="D39" s="139" t="s">
        <v>203</v>
      </c>
      <c r="E39" s="132">
        <v>256400</v>
      </c>
      <c r="F39" s="132">
        <v>256800</v>
      </c>
      <c r="G39" s="132">
        <v>257000</v>
      </c>
      <c r="H39" s="156">
        <v>14457.9</v>
      </c>
      <c r="I39" s="156">
        <v>15005.5</v>
      </c>
      <c r="J39" s="156">
        <v>16025.9</v>
      </c>
      <c r="K39" s="134">
        <v>256400</v>
      </c>
      <c r="L39" s="135">
        <v>14457.9</v>
      </c>
      <c r="M39" s="114">
        <f t="shared" si="2"/>
        <v>100.15600624024961</v>
      </c>
      <c r="N39" s="114">
        <f t="shared" si="3"/>
        <v>103.78754867581046</v>
      </c>
      <c r="O39" s="119">
        <f t="shared" si="7"/>
        <v>0.056388065522620906</v>
      </c>
      <c r="P39" s="119">
        <f t="shared" si="4"/>
        <v>0.058432632398753896</v>
      </c>
      <c r="Q39" s="119">
        <f t="shared" si="8"/>
        <v>0.00204456687613299</v>
      </c>
    </row>
    <row r="40" spans="1:17" ht="96" customHeight="1">
      <c r="A40" s="81" t="s">
        <v>256</v>
      </c>
      <c r="B40" s="138" t="s">
        <v>212</v>
      </c>
      <c r="C40" s="139" t="s">
        <v>236</v>
      </c>
      <c r="D40" s="139" t="s">
        <v>204</v>
      </c>
      <c r="E40" s="132">
        <v>540</v>
      </c>
      <c r="F40" s="132">
        <v>540</v>
      </c>
      <c r="G40" s="132">
        <v>540</v>
      </c>
      <c r="H40" s="156">
        <v>1200</v>
      </c>
      <c r="I40" s="156">
        <v>1376.3</v>
      </c>
      <c r="J40" s="156">
        <v>1469.9</v>
      </c>
      <c r="K40" s="134">
        <v>540</v>
      </c>
      <c r="L40" s="135">
        <v>1200</v>
      </c>
      <c r="M40" s="114">
        <f t="shared" si="2"/>
        <v>100</v>
      </c>
      <c r="N40" s="114">
        <f t="shared" si="3"/>
        <v>114.69166666666666</v>
      </c>
      <c r="O40" s="119">
        <f t="shared" si="7"/>
        <v>2.2222222222222223</v>
      </c>
      <c r="P40" s="119">
        <f t="shared" si="4"/>
        <v>2.5487037037037035</v>
      </c>
      <c r="Q40" s="119">
        <f t="shared" si="8"/>
        <v>0.32648148148148115</v>
      </c>
    </row>
    <row r="41" spans="1:17" ht="25.5">
      <c r="A41" s="81" t="s">
        <v>257</v>
      </c>
      <c r="B41" s="138" t="s">
        <v>213</v>
      </c>
      <c r="C41" s="139" t="s">
        <v>235</v>
      </c>
      <c r="D41" s="139" t="s">
        <v>204</v>
      </c>
      <c r="E41" s="132">
        <v>61621</v>
      </c>
      <c r="F41" s="132">
        <v>71815</v>
      </c>
      <c r="G41" s="132">
        <v>83109</v>
      </c>
      <c r="H41" s="156">
        <v>2116</v>
      </c>
      <c r="I41" s="156">
        <v>2096.2</v>
      </c>
      <c r="J41" s="156">
        <v>2238.7</v>
      </c>
      <c r="K41" s="134">
        <v>61621</v>
      </c>
      <c r="L41" s="135">
        <v>2116</v>
      </c>
      <c r="M41" s="114">
        <f t="shared" si="2"/>
        <v>116.54306161860404</v>
      </c>
      <c r="N41" s="114">
        <f t="shared" si="3"/>
        <v>99.06427221172022</v>
      </c>
      <c r="O41" s="119">
        <f t="shared" si="7"/>
        <v>0.03433894289284497</v>
      </c>
      <c r="P41" s="119">
        <f t="shared" si="4"/>
        <v>0.029188888115296244</v>
      </c>
      <c r="Q41" s="119">
        <f t="shared" si="8"/>
        <v>-0.0051500547775487245</v>
      </c>
    </row>
    <row r="42" spans="1:17" ht="25.5">
      <c r="A42" s="81" t="s">
        <v>258</v>
      </c>
      <c r="B42" s="138" t="s">
        <v>214</v>
      </c>
      <c r="C42" s="139" t="s">
        <v>237</v>
      </c>
      <c r="D42" s="139" t="s">
        <v>205</v>
      </c>
      <c r="E42" s="132">
        <v>85500</v>
      </c>
      <c r="F42" s="132">
        <v>86000</v>
      </c>
      <c r="G42" s="132">
        <v>88000</v>
      </c>
      <c r="H42" s="156">
        <v>4352</v>
      </c>
      <c r="I42" s="156">
        <v>5084.4</v>
      </c>
      <c r="J42" s="156">
        <v>5340.1</v>
      </c>
      <c r="K42" s="134">
        <v>85500</v>
      </c>
      <c r="L42" s="135">
        <v>4352</v>
      </c>
      <c r="M42" s="114">
        <f t="shared" si="2"/>
        <v>100.58479532163742</v>
      </c>
      <c r="N42" s="114">
        <f t="shared" si="3"/>
        <v>116.82904411764706</v>
      </c>
      <c r="O42" s="119">
        <f>IF(K42=0,0,L42/K42)</f>
        <v>0.05090058479532164</v>
      </c>
      <c r="P42" s="119">
        <f t="shared" si="4"/>
        <v>0.059120930232558135</v>
      </c>
      <c r="Q42" s="119">
        <f>P42-O42</f>
        <v>0.008220345437236494</v>
      </c>
    </row>
    <row r="43" spans="1:17" ht="38.25">
      <c r="A43" s="81" t="s">
        <v>259</v>
      </c>
      <c r="B43" s="138" t="s">
        <v>215</v>
      </c>
      <c r="C43" s="139" t="s">
        <v>238</v>
      </c>
      <c r="D43" s="139" t="s">
        <v>206</v>
      </c>
      <c r="E43" s="132">
        <v>146850</v>
      </c>
      <c r="F43" s="132">
        <v>146850</v>
      </c>
      <c r="G43" s="132">
        <v>146850</v>
      </c>
      <c r="H43" s="156">
        <v>8362.1</v>
      </c>
      <c r="I43" s="156">
        <v>8585.8</v>
      </c>
      <c r="J43" s="156">
        <v>8849.2</v>
      </c>
      <c r="K43" s="134">
        <v>146850</v>
      </c>
      <c r="L43" s="135">
        <v>8362.1</v>
      </c>
      <c r="M43" s="114">
        <f t="shared" si="2"/>
        <v>100</v>
      </c>
      <c r="N43" s="114">
        <f t="shared" si="3"/>
        <v>102.67516532928329</v>
      </c>
      <c r="O43" s="119">
        <f t="shared" si="7"/>
        <v>0.056943139257746</v>
      </c>
      <c r="P43" s="119">
        <f t="shared" si="4"/>
        <v>0.058466462376574733</v>
      </c>
      <c r="Q43" s="119">
        <f t="shared" si="8"/>
        <v>0.0015233231188287316</v>
      </c>
    </row>
    <row r="44" spans="1:17" ht="38.25">
      <c r="A44" s="81" t="s">
        <v>260</v>
      </c>
      <c r="B44" s="138" t="s">
        <v>207</v>
      </c>
      <c r="C44" s="139" t="s">
        <v>239</v>
      </c>
      <c r="D44" s="129" t="s">
        <v>208</v>
      </c>
      <c r="E44" s="132">
        <v>4451</v>
      </c>
      <c r="F44" s="132">
        <v>4451</v>
      </c>
      <c r="G44" s="132">
        <v>4456</v>
      </c>
      <c r="H44" s="156">
        <v>21331.6</v>
      </c>
      <c r="I44" s="156">
        <v>21958.7</v>
      </c>
      <c r="J44" s="156">
        <v>22713.9</v>
      </c>
      <c r="K44" s="134">
        <v>4451</v>
      </c>
      <c r="L44" s="135">
        <v>21331.6</v>
      </c>
      <c r="M44" s="114">
        <f t="shared" si="2"/>
        <v>100</v>
      </c>
      <c r="N44" s="114">
        <f t="shared" si="3"/>
        <v>102.93977010632116</v>
      </c>
      <c r="O44" s="119">
        <f t="shared" si="7"/>
        <v>4.792541002022017</v>
      </c>
      <c r="P44" s="119">
        <f t="shared" si="4"/>
        <v>4.933430689732645</v>
      </c>
      <c r="Q44" s="119">
        <f t="shared" si="8"/>
        <v>0.1408896877106276</v>
      </c>
    </row>
    <row r="45" spans="1:17" ht="25.5">
      <c r="A45" s="81" t="s">
        <v>261</v>
      </c>
      <c r="B45" s="138" t="s">
        <v>216</v>
      </c>
      <c r="C45" s="139" t="s">
        <v>240</v>
      </c>
      <c r="D45" s="129" t="s">
        <v>206</v>
      </c>
      <c r="E45" s="132">
        <v>9</v>
      </c>
      <c r="F45" s="132">
        <v>9</v>
      </c>
      <c r="G45" s="132">
        <v>9</v>
      </c>
      <c r="H45" s="156">
        <v>3605</v>
      </c>
      <c r="I45" s="156">
        <v>3684.1</v>
      </c>
      <c r="J45" s="156">
        <v>3934.6</v>
      </c>
      <c r="K45" s="134">
        <v>9</v>
      </c>
      <c r="L45" s="135">
        <v>3605</v>
      </c>
      <c r="M45" s="114">
        <f t="shared" si="2"/>
        <v>100</v>
      </c>
      <c r="N45" s="114">
        <f t="shared" si="3"/>
        <v>102.19417475728154</v>
      </c>
      <c r="O45" s="119">
        <f t="shared" si="7"/>
        <v>400.55555555555554</v>
      </c>
      <c r="P45" s="119">
        <f t="shared" si="4"/>
        <v>409.34444444444443</v>
      </c>
      <c r="Q45" s="119">
        <f t="shared" si="8"/>
        <v>8.788888888888891</v>
      </c>
    </row>
    <row r="46" spans="1:17" ht="25.5">
      <c r="A46" s="81" t="s">
        <v>262</v>
      </c>
      <c r="B46" s="138" t="s">
        <v>217</v>
      </c>
      <c r="C46" s="139" t="s">
        <v>241</v>
      </c>
      <c r="D46" s="129" t="s">
        <v>195</v>
      </c>
      <c r="E46" s="132">
        <v>2460</v>
      </c>
      <c r="F46" s="132">
        <v>2462</v>
      </c>
      <c r="G46" s="132">
        <v>2464</v>
      </c>
      <c r="H46" s="156">
        <v>29252.5</v>
      </c>
      <c r="I46" s="156">
        <v>30512</v>
      </c>
      <c r="J46" s="156">
        <v>32613.5</v>
      </c>
      <c r="K46" s="134">
        <v>2460</v>
      </c>
      <c r="L46" s="135">
        <v>29252.5</v>
      </c>
      <c r="M46" s="114">
        <f t="shared" si="2"/>
        <v>100.08130081300813</v>
      </c>
      <c r="N46" s="114">
        <f t="shared" si="3"/>
        <v>104.305614904709</v>
      </c>
      <c r="O46" s="119">
        <f t="shared" si="7"/>
        <v>11.891260162601625</v>
      </c>
      <c r="P46" s="119">
        <f t="shared" si="4"/>
        <v>12.393176279447603</v>
      </c>
      <c r="Q46" s="119">
        <f t="shared" si="8"/>
        <v>0.5019161168459778</v>
      </c>
    </row>
    <row r="47" spans="1:19" ht="16.5">
      <c r="A47" s="81"/>
      <c r="B47" s="167"/>
      <c r="C47" s="171"/>
      <c r="D47" s="80"/>
      <c r="E47" s="132"/>
      <c r="F47" s="132"/>
      <c r="G47" s="132"/>
      <c r="H47" s="156"/>
      <c r="I47" s="156"/>
      <c r="J47" s="156"/>
      <c r="K47" s="134"/>
      <c r="L47" s="135"/>
      <c r="M47" s="114">
        <f>IF(E47=0,"",E47/K47*100)</f>
      </c>
      <c r="N47" s="114">
        <f>IF(L47=0,"",H47/L47*100)</f>
      </c>
      <c r="O47" s="119"/>
      <c r="P47" s="119"/>
      <c r="Q47" s="119"/>
      <c r="S47" s="29" t="s">
        <v>101</v>
      </c>
    </row>
    <row r="48" spans="1:17" ht="16.5" customHeight="1">
      <c r="A48" s="92"/>
      <c r="B48" s="169" t="s">
        <v>275</v>
      </c>
      <c r="C48" s="101"/>
      <c r="D48" s="26" t="s">
        <v>30</v>
      </c>
      <c r="E48" s="27" t="s">
        <v>30</v>
      </c>
      <c r="F48" s="27" t="s">
        <v>30</v>
      </c>
      <c r="G48" s="27" t="s">
        <v>30</v>
      </c>
      <c r="H48" s="165">
        <f>SUM(H12:H46)</f>
        <v>857402.5699999998</v>
      </c>
      <c r="I48" s="165">
        <f>SUM(I12:I46)</f>
        <v>1197881.5</v>
      </c>
      <c r="J48" s="234">
        <f>SUM(J12:J46)</f>
        <v>1228928.7799999998</v>
      </c>
      <c r="K48" s="27" t="s">
        <v>30</v>
      </c>
      <c r="L48" s="166">
        <f>SUM(L12:L46)</f>
        <v>857402.5699999998</v>
      </c>
      <c r="M48" s="27" t="s">
        <v>30</v>
      </c>
      <c r="N48" s="27" t="s">
        <v>30</v>
      </c>
      <c r="O48" s="27" t="s">
        <v>30</v>
      </c>
      <c r="P48" s="27" t="s">
        <v>30</v>
      </c>
      <c r="Q48" s="27" t="s">
        <v>30</v>
      </c>
    </row>
    <row r="49" spans="2:3" ht="15">
      <c r="B49" s="168"/>
      <c r="C49" s="170"/>
    </row>
    <row r="51" ht="15">
      <c r="B51" s="25"/>
    </row>
    <row r="52" ht="15">
      <c r="B52" s="25"/>
    </row>
  </sheetData>
  <sheetProtection formatColumns="0" formatRows="0" insertRows="0" deleteRows="0" sort="0" autoFilter="0"/>
  <mergeCells count="25">
    <mergeCell ref="C4:J4"/>
    <mergeCell ref="E2:G2"/>
    <mergeCell ref="H8:J8"/>
    <mergeCell ref="A8:A10"/>
    <mergeCell ref="B8:B10"/>
    <mergeCell ref="C9:C10"/>
    <mergeCell ref="D9:D10"/>
    <mergeCell ref="E9:E10"/>
    <mergeCell ref="F9:F10"/>
    <mergeCell ref="K4:Q4"/>
    <mergeCell ref="K5:Q5"/>
    <mergeCell ref="G9:G10"/>
    <mergeCell ref="H9:H10"/>
    <mergeCell ref="I9:I10"/>
    <mergeCell ref="J9:J10"/>
    <mergeCell ref="K8:Q8"/>
    <mergeCell ref="K9:L9"/>
    <mergeCell ref="M9:N9"/>
    <mergeCell ref="O9:Q9"/>
    <mergeCell ref="B22:B24"/>
    <mergeCell ref="B26:B27"/>
    <mergeCell ref="B29:B30"/>
    <mergeCell ref="A22:A24"/>
    <mergeCell ref="A26:A27"/>
    <mergeCell ref="A29:A30"/>
  </mergeCells>
  <printOptions horizontalCentered="1"/>
  <pageMargins left="0.1968503937007874" right="0.1968503937007874" top="0.1968503937007874" bottom="0.1968503937007874" header="0.3937007874015748" footer="0.1968503937007874"/>
  <pageSetup fitToHeight="2" fitToWidth="1" horizontalDpi="600" verticalDpi="600" orientation="landscape" paperSize="9" scale="50" r:id="rId1"/>
  <headerFooter alignWithMargins="0">
    <oddFooter>&amp;C&amp;"Tahoma,обычный"&amp;8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zoomScalePageLayoutView="0" workbookViewId="0" topLeftCell="A1">
      <selection activeCell="E8" sqref="E8"/>
    </sheetView>
  </sheetViews>
  <sheetFormatPr defaultColWidth="8.8515625" defaultRowHeight="15"/>
  <cols>
    <col min="1" max="1" width="5.8515625" style="3" customWidth="1"/>
    <col min="2" max="2" width="16.28125" style="3" customWidth="1"/>
    <col min="3" max="3" width="10.421875" style="3" customWidth="1"/>
    <col min="4" max="4" width="21.57421875" style="3" customWidth="1"/>
    <col min="5" max="5" width="22.8515625" style="3" customWidth="1"/>
    <col min="6" max="6" width="15.8515625" style="3" customWidth="1"/>
    <col min="7" max="16384" width="8.8515625" style="3" customWidth="1"/>
  </cols>
  <sheetData>
    <row r="1" spans="1:6" ht="15.75">
      <c r="A1" s="331" t="s">
        <v>95</v>
      </c>
      <c r="B1" s="331"/>
      <c r="C1" s="331"/>
      <c r="D1" s="331"/>
      <c r="E1" s="331"/>
      <c r="F1" s="331"/>
    </row>
    <row r="2" ht="16.5">
      <c r="A2" s="4"/>
    </row>
    <row r="3" spans="1:6" ht="16.5">
      <c r="A3" s="332" t="s">
        <v>78</v>
      </c>
      <c r="B3" s="332"/>
      <c r="C3" s="332"/>
      <c r="D3" s="332"/>
      <c r="E3" s="332"/>
      <c r="F3" s="332"/>
    </row>
    <row r="4" spans="1:6" ht="16.5">
      <c r="A4" s="332" t="s">
        <v>79</v>
      </c>
      <c r="B4" s="332"/>
      <c r="C4" s="332"/>
      <c r="D4" s="332"/>
      <c r="E4" s="332"/>
      <c r="F4" s="332"/>
    </row>
    <row r="5" spans="1:6" ht="15">
      <c r="A5" s="333" t="s">
        <v>80</v>
      </c>
      <c r="B5" s="333"/>
      <c r="C5" s="333"/>
      <c r="D5" s="333"/>
      <c r="E5" s="333"/>
      <c r="F5" s="333"/>
    </row>
    <row r="6" spans="1:6" ht="9" customHeight="1">
      <c r="A6" s="334" t="s">
        <v>81</v>
      </c>
      <c r="B6" s="334"/>
      <c r="C6" s="334"/>
      <c r="D6" s="334"/>
      <c r="E6" s="334"/>
      <c r="F6" s="334"/>
    </row>
    <row r="7" ht="15">
      <c r="A7" s="5"/>
    </row>
    <row r="8" spans="1:6" ht="78.75">
      <c r="A8" s="6" t="s">
        <v>22</v>
      </c>
      <c r="B8" s="6" t="s">
        <v>82</v>
      </c>
      <c r="C8" s="6" t="s">
        <v>83</v>
      </c>
      <c r="D8" s="6" t="s">
        <v>84</v>
      </c>
      <c r="E8" s="6" t="s">
        <v>97</v>
      </c>
      <c r="F8" s="6" t="s">
        <v>85</v>
      </c>
    </row>
    <row r="9" spans="1:6" ht="15.75">
      <c r="A9" s="7"/>
      <c r="B9" s="7"/>
      <c r="C9" s="7"/>
      <c r="D9" s="7"/>
      <c r="E9" s="7"/>
      <c r="F9" s="7"/>
    </row>
    <row r="10" spans="1:6" ht="15.75">
      <c r="A10" s="7"/>
      <c r="B10" s="7"/>
      <c r="C10" s="7"/>
      <c r="D10" s="7"/>
      <c r="E10" s="7"/>
      <c r="F10" s="7"/>
    </row>
    <row r="11" spans="1:6" ht="15.75">
      <c r="A11" s="7"/>
      <c r="B11" s="7"/>
      <c r="C11" s="7"/>
      <c r="D11" s="7"/>
      <c r="E11" s="7"/>
      <c r="F11" s="7"/>
    </row>
    <row r="12" spans="1:6" ht="15.75">
      <c r="A12" s="7"/>
      <c r="B12" s="7"/>
      <c r="C12" s="7"/>
      <c r="D12" s="7"/>
      <c r="E12" s="7"/>
      <c r="F12" s="7"/>
    </row>
    <row r="13" spans="1:6" ht="15.75">
      <c r="A13" s="7"/>
      <c r="B13" s="7"/>
      <c r="C13" s="7"/>
      <c r="D13" s="7"/>
      <c r="E13" s="7"/>
      <c r="F13" s="7"/>
    </row>
    <row r="14" spans="1:6" ht="15.75">
      <c r="A14" s="7"/>
      <c r="B14" s="7"/>
      <c r="C14" s="7"/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</sheetData>
  <sheetProtection/>
  <mergeCells count="5">
    <mergeCell ref="A1:F1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Vernyaeva</dc:creator>
  <cp:keywords/>
  <dc:description/>
  <cp:lastModifiedBy>VVG</cp:lastModifiedBy>
  <cp:lastPrinted>2015-11-11T13:59:25Z</cp:lastPrinted>
  <dcterms:created xsi:type="dcterms:W3CDTF">2012-06-04T12:23:22Z</dcterms:created>
  <dcterms:modified xsi:type="dcterms:W3CDTF">2015-11-17T12:14:55Z</dcterms:modified>
  <cp:category/>
  <cp:version/>
  <cp:contentType/>
  <cp:contentStatus/>
</cp:coreProperties>
</file>