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<sst xmlns="http://schemas.openxmlformats.org/spreadsheetml/2006/main" count="210" uniqueCount="131">
  <si>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</si>
  <si>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</si>
  <si>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</si>
  <si>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</si>
  <si>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</si>
  <si>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</si>
  <si>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</si>
  <si>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</si>
  <si>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</si>
  <si>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</si>
  <si>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</si>
  <si>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</si>
  <si>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</si>
  <si>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</si>
  <si>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</si>
  <si>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</si>
  <si>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</si>
  <si>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</si>
  <si>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</si>
  <si>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</si>
  <si>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</si>
  <si>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</si>
  <si>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</si>
  <si>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</si>
  <si>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</si>
  <si>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</si>
  <si>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</si>
  <si>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</si>
  <si>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</si>
  <si>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</si>
  <si>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</si>
  <si>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</si>
  <si>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</si>
  <si>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</si>
  <si>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</si>
  <si>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</si>
  <si>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</si>
  <si>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</si>
  <si>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</si>
  <si>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</si>
  <si>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</si>
  <si>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</si>
  <si>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</si>
  <si>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</si>
  <si>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</si>
  <si>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</si>
  <si>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</si>
  <si>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</si>
  <si>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</si>
  <si>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</si>
  <si>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</si>
  <si>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</si>
  <si>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</si>
  <si>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</si>
  <si>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</si>
  <si>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</si>
  <si>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</si>
  <si>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</si>
  <si>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</si>
  <si>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</si>
  <si>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</si>
  <si>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</si>
  <si>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</si>
  <si>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</si>
  <si>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</si>
  <si>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</si>
  <si>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</si>
  <si>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</si>
  <si>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</si>
  <si>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</si>
  <si>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</si>
  <si>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</si>
  <si>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</si>
  <si>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</si>
  <si>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</si>
  <si>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</si>
  <si>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</si>
  <si>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</si>
  <si>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</si>
  <si>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</si>
  <si>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</si>
  <si>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</si>
  <si>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</si>
  <si>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</si>
  <si>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</si>
  <si>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</si>
  <si>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</si>
  <si>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</si>
  <si>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</si>
  <si>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</si>
  <si>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</si>
  <si>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</si>
  <si>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</si>
  <si>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</si>
  <si>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</si>
  <si>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</si>
  <si>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</si>
  <si>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</si>
  <si>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</si>
  <si>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</si>
  <si>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</si>
  <si>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</si>
  <si>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</si>
  <si>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</si>
  <si>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</si>
  <si>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</si>
  <si>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</si>
  <si>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</si>
  <si>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</si>
  <si>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</si>
  <si>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</si>
  <si>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</si>
  <si>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</si>
  <si>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</si>
  <si>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</si>
  <si>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</si>
  <si>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</si>
  <si>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</si>
  <si>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</si>
  <si>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</si>
  <si>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</si>
  <si>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</si>
  <si>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</si>
  <si>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</si>
  <si>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</si>
  <si>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</si>
  <si>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</si>
  <si>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Муниципальный контракт от 17.12.2015г. №0313300005615000061-0135052-01</t>
  </si>
  <si>
    <t>ПАО "Норвик Банк"</t>
  </si>
  <si>
    <t>20,12,2016</t>
  </si>
  <si>
    <t>по состоянию на "01"марта" 2016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</si>
</sst>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L24" sqref="L24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130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110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zoomScale="75" zoomScaleNormal="75" zoomScalePageLayoutView="0" workbookViewId="0" topLeftCell="A19">
      <selection activeCell="L12" sqref="L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86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39027098</v>
      </c>
      <c r="I7" s="24">
        <v>0</v>
      </c>
      <c r="J7" s="30" t="s">
        <v>90</v>
      </c>
      <c r="K7" s="22" t="s">
        <v>79</v>
      </c>
      <c r="L7" s="31">
        <f>667764.34+27285.45+27270.98</f>
        <v>722320.7699999999</v>
      </c>
      <c r="M7" s="24">
        <f aca="true" t="shared" si="0" ref="M7:M13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94</v>
      </c>
      <c r="C8" s="27" t="s">
        <v>91</v>
      </c>
      <c r="D8" s="22" t="s">
        <v>77</v>
      </c>
      <c r="E8" s="22" t="s">
        <v>78</v>
      </c>
      <c r="F8" s="27" t="s">
        <v>92</v>
      </c>
      <c r="G8" s="27" t="s">
        <v>93</v>
      </c>
      <c r="H8" s="24">
        <v>21962000</v>
      </c>
      <c r="I8" s="24">
        <v>0</v>
      </c>
      <c r="J8" s="30" t="s">
        <v>90</v>
      </c>
      <c r="K8" s="22" t="s">
        <v>79</v>
      </c>
      <c r="L8" s="25">
        <f>366840.57+15354.54+15346.4</f>
        <v>397541.51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98</v>
      </c>
      <c r="H9" s="24">
        <v>100475200</v>
      </c>
      <c r="I9" s="24">
        <v>26.83</v>
      </c>
      <c r="J9" s="30" t="s">
        <v>90</v>
      </c>
      <c r="K9" s="22" t="s">
        <v>79</v>
      </c>
      <c r="L9" s="25">
        <f>1305833.46+70246.32+70209.09</f>
        <v>1446288.87</v>
      </c>
      <c r="M9" s="24">
        <f t="shared" si="0"/>
        <v>100475173.17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100</v>
      </c>
      <c r="C10" s="27" t="s">
        <v>99</v>
      </c>
      <c r="D10" s="22" t="s">
        <v>77</v>
      </c>
      <c r="E10" s="22" t="s">
        <v>78</v>
      </c>
      <c r="F10" s="27" t="s">
        <v>101</v>
      </c>
      <c r="G10" s="27" t="s">
        <v>98</v>
      </c>
      <c r="H10" s="24">
        <v>5702700</v>
      </c>
      <c r="I10" s="24">
        <v>102.83</v>
      </c>
      <c r="J10" s="30" t="s">
        <v>90</v>
      </c>
      <c r="K10" s="22" t="s">
        <v>79</v>
      </c>
      <c r="L10" s="25">
        <f>71537.55+3986.92+3984.81</f>
        <v>79509.28</v>
      </c>
      <c r="M10" s="24">
        <f t="shared" si="0"/>
        <v>5702597.17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102</v>
      </c>
      <c r="C11" s="27" t="s">
        <v>103</v>
      </c>
      <c r="D11" s="22" t="s">
        <v>77</v>
      </c>
      <c r="E11" s="22" t="s">
        <v>78</v>
      </c>
      <c r="F11" s="27" t="s">
        <v>104</v>
      </c>
      <c r="G11" s="27" t="s">
        <v>98</v>
      </c>
      <c r="H11" s="24">
        <v>267700</v>
      </c>
      <c r="I11" s="24">
        <v>17.63</v>
      </c>
      <c r="J11" s="30" t="s">
        <v>90</v>
      </c>
      <c r="K11" s="22" t="s">
        <v>79</v>
      </c>
      <c r="L11" s="31">
        <f>3091.87+187.15+187.05</f>
        <v>3466.07</v>
      </c>
      <c r="M11" s="24">
        <f t="shared" si="0"/>
        <v>267682.37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109</v>
      </c>
      <c r="C12" s="27" t="s">
        <v>105</v>
      </c>
      <c r="D12" s="22" t="s">
        <v>77</v>
      </c>
      <c r="E12" s="22" t="s">
        <v>78</v>
      </c>
      <c r="F12" s="27" t="s">
        <v>106</v>
      </c>
      <c r="G12" s="27" t="s">
        <v>107</v>
      </c>
      <c r="H12" s="24">
        <v>44000000</v>
      </c>
      <c r="I12" s="24">
        <v>0</v>
      </c>
      <c r="J12" s="32">
        <v>0.001</v>
      </c>
      <c r="K12" s="27" t="s">
        <v>108</v>
      </c>
      <c r="L12" s="25">
        <f>59430.14</f>
        <v>59430.14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111</v>
      </c>
      <c r="C13" s="27" t="s">
        <v>112</v>
      </c>
      <c r="D13" s="22" t="s">
        <v>77</v>
      </c>
      <c r="E13" s="22" t="s">
        <v>78</v>
      </c>
      <c r="F13" s="27" t="s">
        <v>113</v>
      </c>
      <c r="G13" s="27" t="s">
        <v>114</v>
      </c>
      <c r="H13" s="24">
        <v>20000000</v>
      </c>
      <c r="I13" s="24">
        <v>0</v>
      </c>
      <c r="J13" s="32">
        <v>0.001</v>
      </c>
      <c r="K13" s="27" t="s">
        <v>108</v>
      </c>
      <c r="L13" s="25">
        <f>6904.11</f>
        <v>6904.11</v>
      </c>
      <c r="M13" s="24">
        <f t="shared" si="0"/>
        <v>20000000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118</v>
      </c>
      <c r="H14" s="24">
        <v>30766000</v>
      </c>
      <c r="I14" s="24">
        <v>0</v>
      </c>
      <c r="J14" s="32">
        <v>0.001</v>
      </c>
      <c r="K14" s="27" t="s">
        <v>108</v>
      </c>
      <c r="L14" s="25">
        <f>278.17</f>
        <v>278.17</v>
      </c>
      <c r="M14" s="24">
        <f>H14-I14</f>
        <v>30766000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119</v>
      </c>
      <c r="C15" s="27" t="s">
        <v>120</v>
      </c>
      <c r="D15" s="22" t="s">
        <v>77</v>
      </c>
      <c r="E15" s="22" t="s">
        <v>78</v>
      </c>
      <c r="F15" s="27" t="s">
        <v>121</v>
      </c>
      <c r="G15" s="27" t="s">
        <v>118</v>
      </c>
      <c r="H15" s="24">
        <v>27000000</v>
      </c>
      <c r="I15" s="24">
        <v>0</v>
      </c>
      <c r="J15" s="32">
        <v>0.001</v>
      </c>
      <c r="K15" s="27" t="s">
        <v>108</v>
      </c>
      <c r="L15" s="25">
        <f>517.81</f>
        <v>517.81</v>
      </c>
      <c r="M15" s="24">
        <f>H15-I15</f>
        <v>27000000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122</v>
      </c>
      <c r="C16" s="27" t="s">
        <v>123</v>
      </c>
      <c r="D16" s="22" t="s">
        <v>77</v>
      </c>
      <c r="E16" s="22" t="s">
        <v>78</v>
      </c>
      <c r="F16" s="27" t="s">
        <v>124</v>
      </c>
      <c r="G16" s="27" t="s">
        <v>118</v>
      </c>
      <c r="H16" s="24">
        <v>3000000</v>
      </c>
      <c r="I16" s="24">
        <v>0</v>
      </c>
      <c r="J16" s="32">
        <v>0.001</v>
      </c>
      <c r="K16" s="27" t="s">
        <v>108</v>
      </c>
      <c r="L16" s="25">
        <f>16.44</f>
        <v>16.44</v>
      </c>
      <c r="M16" s="24">
        <f>H16-I16</f>
        <v>3000000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125</v>
      </c>
      <c r="C17" s="27" t="s">
        <v>126</v>
      </c>
      <c r="D17" s="22" t="s">
        <v>77</v>
      </c>
      <c r="E17" s="22" t="s">
        <v>78</v>
      </c>
      <c r="F17" s="27" t="s">
        <v>124</v>
      </c>
      <c r="G17" s="27" t="s">
        <v>118</v>
      </c>
      <c r="H17" s="24">
        <v>964592.19</v>
      </c>
      <c r="I17" s="24">
        <v>0</v>
      </c>
      <c r="J17" s="32">
        <v>0.001</v>
      </c>
      <c r="K17" s="27" t="s">
        <v>108</v>
      </c>
      <c r="L17" s="25">
        <f>5.29</f>
        <v>5.29</v>
      </c>
      <c r="M17" s="24">
        <f>H17-I17</f>
        <v>964592.19</v>
      </c>
      <c r="N17" s="24"/>
      <c r="O17" s="22"/>
      <c r="P17" s="26" t="s">
        <v>85</v>
      </c>
      <c r="Q17" s="22"/>
    </row>
    <row r="18" spans="1:17" ht="15">
      <c r="A18" s="8"/>
      <c r="B18" s="8"/>
      <c r="C18" s="8"/>
      <c r="D18" s="8"/>
      <c r="E18" s="8"/>
      <c r="F18" s="8"/>
      <c r="G18" s="8"/>
      <c r="H18" s="18">
        <f>SUM(H7:H17)</f>
        <v>293165290.19</v>
      </c>
      <c r="I18" s="18">
        <f>SUM(I7:I17)</f>
        <v>147.29</v>
      </c>
      <c r="J18" s="18"/>
      <c r="K18" s="18"/>
      <c r="L18" s="18">
        <f>SUM(L7:L17)</f>
        <v>2716278.4599999995</v>
      </c>
      <c r="M18" s="18">
        <f>SUM(M7:M17)</f>
        <v>293165142.90000004</v>
      </c>
      <c r="N18" s="18"/>
      <c r="O18" s="17"/>
      <c r="P18" s="17"/>
      <c r="Q18" s="17"/>
    </row>
    <row r="20" ht="15">
      <c r="F20" s="9"/>
    </row>
    <row r="21" spans="1:12" ht="15">
      <c r="A21" s="21" t="s">
        <v>80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81</v>
      </c>
      <c r="B22" s="21"/>
      <c r="C22" s="21"/>
      <c r="D22" s="21"/>
      <c r="E22" s="21"/>
      <c r="F22" s="21"/>
      <c r="G22" s="21"/>
      <c r="H22" s="21"/>
      <c r="I22" s="21" t="s">
        <v>82</v>
      </c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84</v>
      </c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83</v>
      </c>
      <c r="B26" s="21"/>
      <c r="C26" s="21"/>
      <c r="D26" s="21"/>
      <c r="E26" s="21"/>
      <c r="F26" s="21"/>
      <c r="G26" s="21"/>
      <c r="H26" s="21"/>
      <c r="I26" s="21" t="s">
        <v>110</v>
      </c>
      <c r="J26" s="21"/>
      <c r="K26"/>
      <c r="L26"/>
    </row>
    <row r="27" spans="1:12" ht="15">
      <c r="A27"/>
      <c r="B27"/>
      <c r="C27"/>
      <c r="D27"/>
      <c r="E27"/>
      <c r="F27"/>
      <c r="G27"/>
      <c r="H27"/>
      <c r="I27"/>
      <c r="J27"/>
      <c r="K27"/>
      <c r="L27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127</v>
      </c>
      <c r="C7" s="29"/>
      <c r="D7" s="27" t="s">
        <v>128</v>
      </c>
      <c r="E7" s="28">
        <v>42360</v>
      </c>
      <c r="F7" s="27">
        <v>14.8</v>
      </c>
      <c r="G7" s="27" t="s">
        <v>129</v>
      </c>
      <c r="H7" s="22">
        <v>1000000</v>
      </c>
      <c r="I7" s="22">
        <v>1000000</v>
      </c>
      <c r="J7" s="22" t="s">
        <v>79</v>
      </c>
      <c r="K7" s="22">
        <v>3243.84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1000000</v>
      </c>
      <c r="I9" s="18">
        <f>SUM(I7:I8)</f>
        <v>1000000</v>
      </c>
      <c r="J9" s="18"/>
      <c r="K9" s="18">
        <f>SUM(K7:K8)</f>
        <v>3243.84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110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110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VVG</cp:lastModifiedBy>
  <cp:lastPrinted>2016-03-01T06:12:20Z</cp:lastPrinted>
  <dcterms:created xsi:type="dcterms:W3CDTF">2007-07-05T14:40:34Z</dcterms:created>
  <dcterms:modified xsi:type="dcterms:W3CDTF">2016-03-15T09:28:20Z</dcterms:modified>
  <cp:category/>
  <cp:version/>
  <cp:contentType/>
  <cp:contentStatus/>
</cp:coreProperties>
</file>