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МК 2022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/>
  <c r="G12"/>
  <c r="I12"/>
  <c r="L12"/>
  <c r="O12"/>
  <c r="Q12"/>
  <c r="Z10"/>
  <c r="V10"/>
  <c r="H10"/>
  <c r="E10"/>
  <c r="M10" s="1"/>
  <c r="Z4"/>
  <c r="V4"/>
  <c r="H4"/>
  <c r="E4" s="1"/>
  <c r="E5"/>
  <c r="J5" s="1"/>
  <c r="Z6"/>
  <c r="Z7"/>
  <c r="Z8"/>
  <c r="Z9"/>
  <c r="Z11"/>
  <c r="Z5"/>
  <c r="V6"/>
  <c r="V7"/>
  <c r="V8"/>
  <c r="V9"/>
  <c r="V11"/>
  <c r="V5"/>
  <c r="H6"/>
  <c r="H7"/>
  <c r="E7" s="1"/>
  <c r="H8"/>
  <c r="E8" s="1"/>
  <c r="J8" s="1"/>
  <c r="H9"/>
  <c r="E9" s="1"/>
  <c r="H11"/>
  <c r="E11" s="1"/>
  <c r="M11" s="1"/>
  <c r="H12" l="1"/>
  <c r="J10"/>
  <c r="E6"/>
  <c r="J6" s="1"/>
  <c r="J7"/>
  <c r="M7"/>
  <c r="M9"/>
  <c r="J9"/>
  <c r="J11"/>
  <c r="M8"/>
  <c r="J4"/>
  <c r="M4"/>
  <c r="M5"/>
  <c r="E12" l="1"/>
  <c r="M6"/>
</calcChain>
</file>

<file path=xl/sharedStrings.xml><?xml version="1.0" encoding="utf-8"?>
<sst xmlns="http://schemas.openxmlformats.org/spreadsheetml/2006/main" count="59" uniqueCount="45">
  <si>
    <t>Название проекта</t>
  </si>
  <si>
    <t>Стоимость проекта, руб</t>
  </si>
  <si>
    <t>Средства из бюджета УР, руб</t>
  </si>
  <si>
    <t>Средства из бюджета  МО, руб</t>
  </si>
  <si>
    <t>"Заречный"</t>
  </si>
  <si>
    <t>Подключение к централизованной системе водоснабжения жилых домов по ул. Заречная, ул. Речка Юрманка в г. Сарапуле Удмуртской Республики</t>
  </si>
  <si>
    <t>"Весенняя"</t>
  </si>
  <si>
    <t>Текущий ремонт дороги по ул. Весенняя ж/р Гудок-2 в городе Сарапул Удмуртской Республики</t>
  </si>
  <si>
    <t>"Улица Сибирская"</t>
  </si>
  <si>
    <t>Текущий ремонт дороги по ул.Сибирская в городе Сарапул Удмуртской Республики</t>
  </si>
  <si>
    <t>"Переулок Савченко"</t>
  </si>
  <si>
    <t>Текущий ремонт дороги по пер. Савченко в городе Сарапуле Удмуртской Республики</t>
  </si>
  <si>
    <t>"Ж.р. Гудок-2 "Пархоменко"</t>
  </si>
  <si>
    <t>"Светлая"</t>
  </si>
  <si>
    <t>Текущий ремонт дороги по ул. Светлая в городе Сарапул Удмуртской Республики</t>
  </si>
  <si>
    <t>"Набережная реки Сарапулки"</t>
  </si>
  <si>
    <t>Текущий ремонт дороги по ул. Набережная р. Сарапулки в городе Сарапуле Удмуртской Республики</t>
  </si>
  <si>
    <t>"Красноперовский"</t>
  </si>
  <si>
    <t>Текущий ремонт дороги по ул. Красноперова в городе Сарапуле Удмуртской Республики</t>
  </si>
  <si>
    <t>ИТОГО</t>
  </si>
  <si>
    <t>Заявитель ТОС</t>
  </si>
  <si>
    <t>доля средств инициаторов финансирования проекта (% от стоимости проекта)</t>
  </si>
  <si>
    <t>Баллы</t>
  </si>
  <si>
    <t>доля средств ЮЛ, ИП в финансировании проекта (% от стоимости проекта)</t>
  </si>
  <si>
    <t>Кол-во жителей г.Сарапула получающих выгоду от реализации проекта (прямых благополучателей), чел</t>
  </si>
  <si>
    <t>% от количества прямых благополучателей</t>
  </si>
  <si>
    <t>срок полезного использования результатов реализации инициативного проекта</t>
  </si>
  <si>
    <t>более 5 лет</t>
  </si>
  <si>
    <t>Доля участия жителей г.Сарапула в определении проблемы и поддержке инициативного проекта</t>
  </si>
  <si>
    <t>Рейтинг</t>
  </si>
  <si>
    <t>Дата поступления, время</t>
  </si>
  <si>
    <t xml:space="preserve">14.06.2022г. В 14.00 </t>
  </si>
  <si>
    <t>14.06.2022 в 10.00</t>
  </si>
  <si>
    <t>17.06.2022 в 08.45</t>
  </si>
  <si>
    <t>15.06.2022г. В 16.30</t>
  </si>
  <si>
    <t>15.06.2022 в 15.45</t>
  </si>
  <si>
    <t>16.06.2022 в 15.00</t>
  </si>
  <si>
    <t>17.06.2022 в 9.40</t>
  </si>
  <si>
    <t>15.06.2022 в 14.30</t>
  </si>
  <si>
    <t>Рейтинг инициативных проектов на местный конкурсный отбор 2022 года</t>
  </si>
  <si>
    <t>Cредства инициаторов финансирования проекта, руб</t>
  </si>
  <si>
    <t>Средства ЮЛ, ИП в финансировании проекта, руб</t>
  </si>
  <si>
    <t>Добровольный вклад жителей в форме имущ. и (или) трудого участия, руб.</t>
  </si>
  <si>
    <t>Добровольный вклад ЮЛ, ИП в форме имущ. и (или) трудого участия, руб.</t>
  </si>
  <si>
    <t>Текущий ремонт дороги по ул. Пархоменко в городе Сарапуле Удмуртской Республики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</si>
</sst>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3" fillId="4" borderId="1" xfId="0" applyNumberFormat="1" applyFont="1" applyFill="1" applyBorder="1" applyAlignment="1">
      <alignment wrapText="1"/>
    </xf>
    <xf numFmtId="2" fontId="3" fillId="3" borderId="1" xfId="0" applyNumberFormat="1" applyFont="1" applyFill="1" applyBorder="1" applyAlignment="1">
      <alignment wrapText="1"/>
    </xf>
    <xf numFmtId="1" fontId="3" fillId="4" borderId="1" xfId="0" applyNumberFormat="1" applyFont="1" applyFill="1" applyBorder="1" applyAlignment="1">
      <alignment wrapText="1"/>
    </xf>
    <xf numFmtId="0" fontId="3" fillId="3" borderId="0" xfId="0" applyFont="1" applyFill="1" applyBorder="1" applyAlignment="1">
      <alignment wrapText="1"/>
    </xf>
    <xf numFmtId="1" fontId="2" fillId="2" borderId="1" xfId="0" applyNumberFormat="1" applyFont="1" applyFill="1" applyBorder="1"/>
    <xf numFmtId="0" fontId="0" fillId="2" borderId="1" xfId="0" applyFill="1" applyBorder="1"/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3" fillId="3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2"/>
  <sheetViews>
    <sheetView tabSelected="1" topLeftCell="A4" zoomScale="84" zoomScaleNormal="84" workbookViewId="0">
      <selection activeCell="J4" sqref="J4:J11"/>
    </sheetView>
  </sheetViews>
  <sheetFormatPr defaultRowHeight="115.15" customHeight="1"/>
  <cols>
    <col min="1" max="1" width="6.5703125" customWidth="1"/>
    <col min="2" max="3" width="27.5703125" customWidth="1"/>
    <col min="4" max="4" width="31.5703125" customWidth="1"/>
    <col min="5" max="5" width="12.42578125" bestFit="1" customWidth="1"/>
    <col min="6" max="6" width="12" hidden="1" customWidth="1"/>
    <col min="7" max="7" width="11.140625" hidden="1" customWidth="1"/>
    <col min="8" max="8" width="14.140625" customWidth="1"/>
    <col min="9" max="9" width="12.42578125" customWidth="1"/>
    <col min="10" max="10" width="9.28515625" customWidth="1"/>
    <col min="11" max="11" width="7" customWidth="1"/>
    <col min="12" max="12" width="11.140625" customWidth="1"/>
    <col min="13" max="13" width="9" customWidth="1"/>
    <col min="14" max="14" width="6.7109375" customWidth="1"/>
    <col min="15" max="15" width="11.5703125" customWidth="1"/>
    <col min="16" max="16" width="7" customWidth="1"/>
    <col min="17" max="17" width="11.7109375" bestFit="1" customWidth="1"/>
    <col min="18" max="18" width="7.140625" customWidth="1"/>
    <col min="19" max="19" width="11.140625" customWidth="1"/>
    <col min="20" max="20" width="6.85546875" customWidth="1"/>
    <col min="23" max="23" width="7" customWidth="1"/>
    <col min="24" max="24" width="12.28515625" customWidth="1"/>
    <col min="25" max="25" width="7.42578125" customWidth="1"/>
  </cols>
  <sheetData>
    <row r="1" spans="1:26" s="1" customFormat="1" ht="14.45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6" s="1" customFormat="1" ht="15" customHeight="1">
      <c r="A2" s="21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6" s="1" customFormat="1" ht="216.75" customHeight="1">
      <c r="A3" s="2" t="s">
        <v>29</v>
      </c>
      <c r="B3" s="2" t="s">
        <v>20</v>
      </c>
      <c r="C3" s="2" t="s">
        <v>30</v>
      </c>
      <c r="D3" s="2" t="s">
        <v>0</v>
      </c>
      <c r="E3" s="2" t="s">
        <v>1</v>
      </c>
      <c r="F3" s="7" t="s">
        <v>2</v>
      </c>
      <c r="G3" s="3" t="s">
        <v>3</v>
      </c>
      <c r="H3" s="3" t="s">
        <v>3</v>
      </c>
      <c r="I3" s="3" t="s">
        <v>40</v>
      </c>
      <c r="J3" s="3" t="s">
        <v>21</v>
      </c>
      <c r="K3" s="3" t="s">
        <v>22</v>
      </c>
      <c r="L3" s="3" t="s">
        <v>41</v>
      </c>
      <c r="M3" s="3" t="s">
        <v>23</v>
      </c>
      <c r="N3" s="3" t="s">
        <v>22</v>
      </c>
      <c r="O3" s="3" t="s">
        <v>42</v>
      </c>
      <c r="P3" s="3" t="s">
        <v>22</v>
      </c>
      <c r="Q3" s="3" t="s">
        <v>43</v>
      </c>
      <c r="R3" s="3" t="s">
        <v>22</v>
      </c>
      <c r="S3" s="3" t="s">
        <v>24</v>
      </c>
      <c r="T3" s="3" t="s">
        <v>22</v>
      </c>
      <c r="U3" s="3" t="s">
        <v>28</v>
      </c>
      <c r="V3" s="3" t="s">
        <v>25</v>
      </c>
      <c r="W3" s="3" t="s">
        <v>22</v>
      </c>
      <c r="X3" s="3" t="s">
        <v>26</v>
      </c>
      <c r="Y3" s="3" t="s">
        <v>22</v>
      </c>
      <c r="Z3" s="16" t="s">
        <v>19</v>
      </c>
    </row>
    <row r="4" spans="1:26" s="1" customFormat="1" ht="74.25" customHeight="1">
      <c r="A4" s="18">
        <v>1</v>
      </c>
      <c r="B4" s="19" t="s">
        <v>6</v>
      </c>
      <c r="C4" s="19" t="s">
        <v>34</v>
      </c>
      <c r="D4" s="6" t="s">
        <v>7</v>
      </c>
      <c r="E4" s="12">
        <f t="shared" ref="E4" si="0">H4+I4+L4</f>
        <v>1653865.2</v>
      </c>
      <c r="F4" s="12">
        <v>1200000</v>
      </c>
      <c r="G4" s="12">
        <v>180000</v>
      </c>
      <c r="H4" s="12">
        <f t="shared" ref="H4" si="1">F4+G4</f>
        <v>1380000</v>
      </c>
      <c r="I4" s="12">
        <v>180000</v>
      </c>
      <c r="J4" s="27">
        <f t="shared" ref="J4" si="2">I4/E4*100</f>
        <v>10.883595591708442</v>
      </c>
      <c r="K4" s="13">
        <v>10</v>
      </c>
      <c r="L4" s="12">
        <v>93865.2</v>
      </c>
      <c r="M4" s="27">
        <f t="shared" ref="M4" si="3">L4/E4*100</f>
        <v>5.6755048718601735</v>
      </c>
      <c r="N4" s="11">
        <v>5</v>
      </c>
      <c r="O4" s="12">
        <v>120717.6</v>
      </c>
      <c r="P4" s="10">
        <v>10</v>
      </c>
      <c r="Q4" s="6">
        <v>16000</v>
      </c>
      <c r="R4" s="13">
        <v>10</v>
      </c>
      <c r="S4" s="6">
        <v>102</v>
      </c>
      <c r="T4" s="10">
        <v>15</v>
      </c>
      <c r="U4" s="6">
        <v>13</v>
      </c>
      <c r="V4" s="8">
        <f t="shared" ref="V4" si="4">U4/S4*100</f>
        <v>12.745098039215685</v>
      </c>
      <c r="W4" s="9">
        <v>5</v>
      </c>
      <c r="X4" s="4" t="s">
        <v>27</v>
      </c>
      <c r="Y4" s="9">
        <v>15</v>
      </c>
      <c r="Z4" s="15">
        <f t="shared" ref="Z4:Z11" si="5">K4+N4+P4+R4+T4+W4+Y4</f>
        <v>70</v>
      </c>
    </row>
    <row r="5" spans="1:26" s="4" customFormat="1" ht="96" customHeight="1">
      <c r="A5" s="18">
        <v>2</v>
      </c>
      <c r="B5" s="20" t="s">
        <v>4</v>
      </c>
      <c r="C5" s="20" t="s">
        <v>33</v>
      </c>
      <c r="D5" s="5" t="s">
        <v>5</v>
      </c>
      <c r="E5" s="12">
        <f>H5+I5+L5</f>
        <v>1319092.8</v>
      </c>
      <c r="F5" s="12">
        <v>976225</v>
      </c>
      <c r="G5" s="12">
        <v>146434</v>
      </c>
      <c r="H5" s="12">
        <v>1026225</v>
      </c>
      <c r="I5" s="12">
        <v>146433.79999999999</v>
      </c>
      <c r="J5" s="27">
        <f>I5/E5*100</f>
        <v>11.10109917967864</v>
      </c>
      <c r="K5" s="13">
        <v>10</v>
      </c>
      <c r="L5" s="12">
        <v>146434</v>
      </c>
      <c r="M5" s="27">
        <f>L5/E5*100</f>
        <v>11.101114341614176</v>
      </c>
      <c r="N5" s="11">
        <v>10</v>
      </c>
      <c r="O5" s="12">
        <v>115693</v>
      </c>
      <c r="P5" s="10">
        <v>10</v>
      </c>
      <c r="Q5" s="6">
        <v>114374</v>
      </c>
      <c r="R5" s="10">
        <v>10</v>
      </c>
      <c r="S5" s="6">
        <v>50</v>
      </c>
      <c r="T5" s="10">
        <v>10</v>
      </c>
      <c r="U5" s="5">
        <v>12</v>
      </c>
      <c r="V5" s="8">
        <f>U5/S5*100</f>
        <v>24</v>
      </c>
      <c r="W5" s="9">
        <v>5</v>
      </c>
      <c r="X5" s="4" t="s">
        <v>27</v>
      </c>
      <c r="Y5" s="9">
        <v>15</v>
      </c>
      <c r="Z5" s="15">
        <f t="shared" si="5"/>
        <v>70</v>
      </c>
    </row>
    <row r="6" spans="1:26" s="4" customFormat="1" ht="69" customHeight="1">
      <c r="A6" s="18">
        <v>3</v>
      </c>
      <c r="B6" s="19" t="s">
        <v>8</v>
      </c>
      <c r="C6" s="19" t="s">
        <v>31</v>
      </c>
      <c r="D6" s="6" t="s">
        <v>9</v>
      </c>
      <c r="E6" s="12">
        <f t="shared" ref="E6:E11" si="6">H6+I6+L6</f>
        <v>695203.2</v>
      </c>
      <c r="F6" s="12">
        <v>479450</v>
      </c>
      <c r="G6" s="12">
        <v>71918</v>
      </c>
      <c r="H6" s="12">
        <f t="shared" ref="H6:H11" si="7">F6+G6</f>
        <v>551368</v>
      </c>
      <c r="I6" s="12">
        <v>71918.2</v>
      </c>
      <c r="J6" s="27">
        <f t="shared" ref="J6:J11" si="8">I6/E6*100</f>
        <v>10.344917859986836</v>
      </c>
      <c r="K6" s="13">
        <v>10</v>
      </c>
      <c r="L6" s="12">
        <v>71917</v>
      </c>
      <c r="M6" s="27">
        <f t="shared" ref="M6:M11" si="9">L6/E6*100</f>
        <v>10.344745248583436</v>
      </c>
      <c r="N6" s="11">
        <v>10</v>
      </c>
      <c r="O6" s="12">
        <v>47717</v>
      </c>
      <c r="P6" s="10">
        <v>10</v>
      </c>
      <c r="Q6" s="6">
        <v>0</v>
      </c>
      <c r="R6" s="10">
        <v>0</v>
      </c>
      <c r="S6" s="6">
        <v>300</v>
      </c>
      <c r="T6" s="10">
        <v>15</v>
      </c>
      <c r="U6" s="6">
        <v>10</v>
      </c>
      <c r="V6" s="8">
        <f t="shared" ref="V6:V11" si="10">U6/S6*100</f>
        <v>3.3333333333333335</v>
      </c>
      <c r="W6" s="9">
        <v>5</v>
      </c>
      <c r="X6" s="4" t="s">
        <v>27</v>
      </c>
      <c r="Y6" s="9">
        <v>15</v>
      </c>
      <c r="Z6" s="15">
        <f t="shared" si="5"/>
        <v>65</v>
      </c>
    </row>
    <row r="7" spans="1:26" s="4" customFormat="1" ht="69" customHeight="1">
      <c r="A7" s="18">
        <v>4</v>
      </c>
      <c r="B7" s="19" t="s">
        <v>10</v>
      </c>
      <c r="C7" s="19" t="s">
        <v>35</v>
      </c>
      <c r="D7" s="6" t="s">
        <v>11</v>
      </c>
      <c r="E7" s="12">
        <f t="shared" si="6"/>
        <v>897590.4</v>
      </c>
      <c r="F7" s="12">
        <v>678916</v>
      </c>
      <c r="G7" s="12">
        <v>101838</v>
      </c>
      <c r="H7" s="12">
        <f t="shared" si="7"/>
        <v>780754</v>
      </c>
      <c r="I7" s="12">
        <v>101838</v>
      </c>
      <c r="J7" s="27">
        <f t="shared" si="8"/>
        <v>11.345709579781602</v>
      </c>
      <c r="K7" s="13">
        <v>10</v>
      </c>
      <c r="L7" s="12">
        <v>14998.4</v>
      </c>
      <c r="M7" s="27">
        <f t="shared" si="9"/>
        <v>1.6709626127908674</v>
      </c>
      <c r="N7" s="11">
        <v>5</v>
      </c>
      <c r="O7" s="12">
        <v>67644</v>
      </c>
      <c r="P7" s="13">
        <v>10</v>
      </c>
      <c r="Q7" s="6">
        <v>16000</v>
      </c>
      <c r="R7" s="10">
        <v>10</v>
      </c>
      <c r="S7" s="6">
        <v>70</v>
      </c>
      <c r="T7" s="10">
        <v>10</v>
      </c>
      <c r="U7" s="6">
        <v>10</v>
      </c>
      <c r="V7" s="8">
        <f t="shared" si="10"/>
        <v>14.285714285714285</v>
      </c>
      <c r="W7" s="9">
        <v>5</v>
      </c>
      <c r="X7" s="4" t="s">
        <v>27</v>
      </c>
      <c r="Y7" s="9">
        <v>15</v>
      </c>
      <c r="Z7" s="15">
        <f t="shared" si="5"/>
        <v>65</v>
      </c>
    </row>
    <row r="8" spans="1:26" s="4" customFormat="1" ht="69" customHeight="1">
      <c r="A8" s="18">
        <v>5</v>
      </c>
      <c r="B8" s="19" t="s">
        <v>12</v>
      </c>
      <c r="C8" s="19" t="s">
        <v>36</v>
      </c>
      <c r="D8" s="6" t="s">
        <v>44</v>
      </c>
      <c r="E8" s="12">
        <f t="shared" si="6"/>
        <v>348216</v>
      </c>
      <c r="F8" s="12">
        <v>267858</v>
      </c>
      <c r="G8" s="12">
        <v>40179</v>
      </c>
      <c r="H8" s="12">
        <f t="shared" si="7"/>
        <v>308037</v>
      </c>
      <c r="I8" s="12">
        <v>40179</v>
      </c>
      <c r="J8" s="27">
        <f t="shared" si="8"/>
        <v>11.538527810324627</v>
      </c>
      <c r="K8" s="13">
        <v>10</v>
      </c>
      <c r="L8" s="12">
        <v>0</v>
      </c>
      <c r="M8" s="27">
        <f t="shared" si="9"/>
        <v>0</v>
      </c>
      <c r="N8" s="11">
        <v>0</v>
      </c>
      <c r="O8" s="12">
        <v>26904</v>
      </c>
      <c r="P8" s="13">
        <v>10</v>
      </c>
      <c r="Q8" s="6">
        <v>8000</v>
      </c>
      <c r="R8" s="10">
        <v>10</v>
      </c>
      <c r="S8" s="6">
        <v>70</v>
      </c>
      <c r="T8" s="10">
        <v>10</v>
      </c>
      <c r="U8" s="6">
        <v>10</v>
      </c>
      <c r="V8" s="8">
        <f t="shared" si="10"/>
        <v>14.285714285714285</v>
      </c>
      <c r="W8" s="9">
        <v>5</v>
      </c>
      <c r="X8" s="4" t="s">
        <v>27</v>
      </c>
      <c r="Y8" s="9">
        <v>15</v>
      </c>
      <c r="Z8" s="15">
        <f t="shared" si="5"/>
        <v>60</v>
      </c>
    </row>
    <row r="9" spans="1:26" s="4" customFormat="1" ht="69" customHeight="1">
      <c r="A9" s="18">
        <v>6</v>
      </c>
      <c r="B9" s="19" t="s">
        <v>13</v>
      </c>
      <c r="C9" s="19" t="s">
        <v>37</v>
      </c>
      <c r="D9" s="6" t="s">
        <v>14</v>
      </c>
      <c r="E9" s="12">
        <f t="shared" si="6"/>
        <v>1345658.4</v>
      </c>
      <c r="F9" s="12">
        <v>1019736</v>
      </c>
      <c r="G9" s="12">
        <v>152961</v>
      </c>
      <c r="H9" s="12">
        <f t="shared" si="7"/>
        <v>1172697</v>
      </c>
      <c r="I9" s="12">
        <v>152961.4</v>
      </c>
      <c r="J9" s="27">
        <f t="shared" si="8"/>
        <v>11.367030443981921</v>
      </c>
      <c r="K9" s="13">
        <v>10</v>
      </c>
      <c r="L9" s="12">
        <v>20000</v>
      </c>
      <c r="M9" s="27">
        <f t="shared" si="9"/>
        <v>1.4862612978152554</v>
      </c>
      <c r="N9" s="11">
        <v>5</v>
      </c>
      <c r="O9" s="12">
        <v>100290</v>
      </c>
      <c r="P9" s="13">
        <v>10</v>
      </c>
      <c r="Q9" s="6">
        <v>0</v>
      </c>
      <c r="R9" s="10">
        <v>0</v>
      </c>
      <c r="S9" s="6">
        <v>150</v>
      </c>
      <c r="T9" s="10">
        <v>15</v>
      </c>
      <c r="U9" s="6">
        <v>10</v>
      </c>
      <c r="V9" s="8">
        <f t="shared" si="10"/>
        <v>6.666666666666667</v>
      </c>
      <c r="W9" s="9">
        <v>5</v>
      </c>
      <c r="X9" s="4" t="s">
        <v>27</v>
      </c>
      <c r="Y9" s="9">
        <v>15</v>
      </c>
      <c r="Z9" s="15">
        <f t="shared" si="5"/>
        <v>60</v>
      </c>
    </row>
    <row r="10" spans="1:26" s="4" customFormat="1" ht="69" customHeight="1">
      <c r="A10" s="18">
        <v>7</v>
      </c>
      <c r="B10" s="20" t="s">
        <v>17</v>
      </c>
      <c r="C10" s="20" t="s">
        <v>32</v>
      </c>
      <c r="D10" s="5" t="s">
        <v>18</v>
      </c>
      <c r="E10" s="12">
        <f t="shared" ref="E10" si="11">H10+I10+L10</f>
        <v>986919.6</v>
      </c>
      <c r="F10" s="12">
        <v>759168</v>
      </c>
      <c r="G10" s="12">
        <v>113876</v>
      </c>
      <c r="H10" s="12">
        <f t="shared" ref="H10" si="12">F10+G10</f>
        <v>873044</v>
      </c>
      <c r="I10" s="12">
        <v>113875.6</v>
      </c>
      <c r="J10" s="27">
        <f t="shared" ref="J10" si="13">I10/E10*100</f>
        <v>11.538488038944612</v>
      </c>
      <c r="K10" s="13">
        <v>10</v>
      </c>
      <c r="L10" s="12">
        <v>0</v>
      </c>
      <c r="M10" s="27">
        <f t="shared" ref="M10" si="14">L10/E10*100</f>
        <v>0</v>
      </c>
      <c r="N10" s="11">
        <v>0</v>
      </c>
      <c r="O10" s="12">
        <v>75006</v>
      </c>
      <c r="P10" s="13">
        <v>10</v>
      </c>
      <c r="Q10" s="6">
        <v>0</v>
      </c>
      <c r="R10" s="10">
        <v>0</v>
      </c>
      <c r="S10" s="6">
        <v>75</v>
      </c>
      <c r="T10" s="10">
        <v>10</v>
      </c>
      <c r="U10" s="6">
        <v>23</v>
      </c>
      <c r="V10" s="8">
        <f t="shared" ref="V10" si="15">U10/S10*100</f>
        <v>30.666666666666664</v>
      </c>
      <c r="W10" s="9">
        <v>5</v>
      </c>
      <c r="X10" s="4" t="s">
        <v>27</v>
      </c>
      <c r="Y10" s="9">
        <v>15</v>
      </c>
      <c r="Z10" s="15">
        <f t="shared" si="5"/>
        <v>50</v>
      </c>
    </row>
    <row r="11" spans="1:26" s="4" customFormat="1" ht="69" customHeight="1">
      <c r="A11" s="18">
        <v>8</v>
      </c>
      <c r="B11" s="19" t="s">
        <v>15</v>
      </c>
      <c r="C11" s="19" t="s">
        <v>38</v>
      </c>
      <c r="D11" s="6" t="s">
        <v>16</v>
      </c>
      <c r="E11" s="12">
        <f t="shared" si="6"/>
        <v>322711.2</v>
      </c>
      <c r="F11" s="12">
        <v>248239</v>
      </c>
      <c r="G11" s="12">
        <v>37236</v>
      </c>
      <c r="H11" s="12">
        <f t="shared" si="7"/>
        <v>285475</v>
      </c>
      <c r="I11" s="12">
        <v>37236.199999999997</v>
      </c>
      <c r="J11" s="27">
        <f t="shared" si="8"/>
        <v>11.538552117187132</v>
      </c>
      <c r="K11" s="13">
        <v>10</v>
      </c>
      <c r="L11" s="12">
        <v>0</v>
      </c>
      <c r="M11" s="27">
        <f t="shared" si="9"/>
        <v>0</v>
      </c>
      <c r="N11" s="11">
        <v>0</v>
      </c>
      <c r="O11" s="12">
        <v>24541</v>
      </c>
      <c r="P11" s="13">
        <v>10</v>
      </c>
      <c r="Q11" s="6">
        <v>0</v>
      </c>
      <c r="R11" s="10">
        <v>0</v>
      </c>
      <c r="S11" s="6">
        <v>99</v>
      </c>
      <c r="T11" s="10">
        <v>10</v>
      </c>
      <c r="U11" s="6">
        <v>10</v>
      </c>
      <c r="V11" s="8">
        <f t="shared" si="10"/>
        <v>10.1010101010101</v>
      </c>
      <c r="W11" s="9">
        <v>5</v>
      </c>
      <c r="X11" s="4" t="s">
        <v>27</v>
      </c>
      <c r="Y11" s="9">
        <v>15</v>
      </c>
      <c r="Z11" s="15">
        <f t="shared" si="5"/>
        <v>50</v>
      </c>
    </row>
    <row r="12" spans="1:26" ht="30.75" hidden="1" customHeight="1">
      <c r="E12" s="17">
        <f>SUM(E4:E11)</f>
        <v>7569256.7999999998</v>
      </c>
      <c r="F12" s="17">
        <f t="shared" ref="F12:Q12" si="16">SUM(F4:F11)</f>
        <v>5629592</v>
      </c>
      <c r="G12" s="17">
        <f t="shared" si="16"/>
        <v>844442</v>
      </c>
      <c r="H12" s="17">
        <f t="shared" si="16"/>
        <v>6377600</v>
      </c>
      <c r="I12" s="17">
        <f t="shared" si="16"/>
        <v>844442.2</v>
      </c>
      <c r="J12" s="17"/>
      <c r="K12" s="17"/>
      <c r="L12" s="17">
        <f t="shared" si="16"/>
        <v>347214.60000000003</v>
      </c>
      <c r="M12" s="17"/>
      <c r="N12" s="17"/>
      <c r="O12" s="17">
        <f t="shared" si="16"/>
        <v>578512.6</v>
      </c>
      <c r="P12" s="17"/>
      <c r="Q12" s="17">
        <f t="shared" si="16"/>
        <v>154374</v>
      </c>
      <c r="U12" s="14"/>
    </row>
  </sheetData>
  <protectedRanges>
    <protectedRange sqref="B5:C5 E5:Q5 R5:T5 M4 H4 J4:K4 E4 H6:H11 J6:K11 E6:E11 M6:M11" name="Диапазон1_1_3"/>
    <protectedRange sqref="N4:Q4 F4:G4 B4:C4 I4 R4:T4 L4" name="Диапазон1_1_4"/>
    <protectedRange sqref="T6 R6 P6" name="Диапазон1_1_5"/>
    <protectedRange sqref="T7 R7 P7" name="Диапазон1_1_6"/>
    <protectedRange sqref="T8 R8 P8" name="Диапазон1_1_7"/>
    <protectedRange sqref="R9:R11 P9:P11 T9:T11" name="Диапазон1_1_8"/>
    <protectedRange sqref="U5" name="Диапазон1_1_3_1"/>
    <protectedRange sqref="U4" name="Диапазон1_1_4_1"/>
  </protectedRanges>
  <mergeCells count="2">
    <mergeCell ref="A2:Z2"/>
    <mergeCell ref="A1:Z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МК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2022-08-10T06:41:36Z</dcterms:modified>
</cp:coreProperties>
</file>