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65" windowWidth="15480" windowHeight="3690" tabRatio="529" activeTab="0"/>
  </bookViews>
  <sheets>
    <sheet name="РРО плановый 2015 общегосуд. " sheetId="1" r:id="rId1"/>
  </sheets>
  <definedNames>
    <definedName name="budg_name">#REF!</definedName>
    <definedName name="cb_address">#REF!</definedName>
    <definedName name="cb_inn">#REF!</definedName>
    <definedName name="cb_kpp">#REF!</definedName>
    <definedName name="cb_name">#REF!</definedName>
    <definedName name="cb_ogrn">#REF!</definedName>
    <definedName name="chief">#REF!</definedName>
    <definedName name="chief_div">#REF!</definedName>
    <definedName name="chief_fin">#REF!</definedName>
    <definedName name="chief_OUR">#REF!</definedName>
    <definedName name="chief_post">#REF!</definedName>
    <definedName name="CHIEF_POST_OUR">#REF!</definedName>
    <definedName name="chief_soc_fio">#REF!</definedName>
    <definedName name="chief_soc_post">#REF!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link">#REF!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roupOrder">#REF!</definedName>
    <definedName name="HEAD">#REF!</definedName>
    <definedName name="isp">#REF!</definedName>
    <definedName name="isp_post">#REF!</definedName>
    <definedName name="isp_tel">#REF!</definedName>
    <definedName name="longname">#REF!</definedName>
    <definedName name="LONGNAME_OUR">#REF!</definedName>
    <definedName name="notnullcol">#REF!</definedName>
    <definedName name="okato">#REF!</definedName>
    <definedName name="okato1">#REF!</definedName>
    <definedName name="okato2">#REF!</definedName>
    <definedName name="okpo">#REF!</definedName>
    <definedName name="OKPO_OUR">#REF!</definedName>
    <definedName name="okved">#REF!</definedName>
    <definedName name="okved1">#REF!</definedName>
    <definedName name="orders">#REF!</definedName>
    <definedName name="orgname">#REF!</definedName>
    <definedName name="ORGNAME_OUR">#REF!</definedName>
    <definedName name="performer_fio">#REF!</definedName>
    <definedName name="performer_phone">#REF!</definedName>
    <definedName name="performer_post">#REF!</definedName>
    <definedName name="performer_soc_fio">#REF!</definedName>
    <definedName name="performer_soc_phone">#REF!</definedName>
    <definedName name="performer_soc_post">#REF!</definedName>
    <definedName name="PERIOD_WORK">#REF!</definedName>
    <definedName name="PPP_CODE">#REF!</definedName>
    <definedName name="PPP_CODE1">#REF!</definedName>
    <definedName name="PPP_NAME">#REF!</definedName>
    <definedName name="region">#REF!</definedName>
    <definedName name="REGION_OUR">#REF!</definedName>
    <definedName name="REM_DATE_TYPE">#REF!</definedName>
    <definedName name="REM_SONO">#REF!</definedName>
    <definedName name="rem_year">#REF!</definedName>
    <definedName name="replace_zero">#REF!</definedName>
    <definedName name="reports_atr_rro_type">#REF!</definedName>
    <definedName name="sono">#REF!</definedName>
    <definedName name="SONO_OUR">#REF!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l_fio">#REF!</definedName>
    <definedName name="ul_post">#REF!</definedName>
    <definedName name="USER_POST">#REF!</definedName>
    <definedName name="ved">#REF!</definedName>
    <definedName name="ved_name">#REF!</definedName>
    <definedName name="_xlnm.Print_Titles" localSheetId="0">'РРО плановый 2015 общегосуд. '!$4:$6</definedName>
  </definedNames>
  <calcPr fullCalcOnLoad="1"/>
</workbook>
</file>

<file path=xl/sharedStrings.xml><?xml version="1.0" encoding="utf-8"?>
<sst xmlns="http://schemas.openxmlformats.org/spreadsheetml/2006/main" count="736" uniqueCount="529">
  <si>
    <t xml:space="preserve"> </t>
  </si>
  <si>
    <t xml:space="preserve">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7 сентября 2007 г. № 76н </t>
  </si>
  <si>
    <t>Наименование полномочия, расходного обязательства</t>
  </si>
  <si>
    <t>Код  бюджетной классификации (Рз, Прз)</t>
  </si>
  <si>
    <t>Объем средств на исполнение расходного обязательства (руб.)</t>
  </si>
  <si>
    <t>Примечание</t>
  </si>
  <si>
    <t>отчетный  финансовый год</t>
  </si>
  <si>
    <t>текущий</t>
  </si>
  <si>
    <t>очередной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</si>
  <si>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</si>
  <si>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</si>
  <si>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</si>
  <si>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</si>
  <si>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</si>
  <si>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</si>
  <si>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</si>
  <si>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</si>
  <si>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</si>
  <si>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</si>
  <si>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</si>
  <si>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</si>
  <si>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</si>
  <si>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</si>
  <si>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</si>
  <si>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</si>
  <si>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</si>
  <si>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</si>
  <si>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</si>
  <si>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</si>
  <si>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</si>
  <si>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</si>
  <si>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</si>
  <si>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</si>
  <si>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</si>
  <si>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</si>
  <si>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</si>
  <si>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</si>
  <si>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</si>
  <si>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II. Свод реестров расходных обязательств муниципальных образований, входящих в состав субъекта Российской Федерации</t>
  </si>
  <si>
    <t>Нормативные правовые акты, договоры, соглашения муниципальных образований</t>
  </si>
  <si>
    <t>гр.17</t>
  </si>
  <si>
    <t>гр.18</t>
  </si>
  <si>
    <t>гр.19</t>
  </si>
  <si>
    <t/>
  </si>
  <si>
    <t>РГ</t>
  </si>
  <si>
    <t>Расходные обязательства городских округов</t>
  </si>
  <si>
    <t>РГ-А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</si>
  <si>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</si>
  <si>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РГ-А-0100</t>
  </si>
  <si>
    <t>Федеральный Закон от 06.10.2003 № 131-ФЗ "
Об общих принципах организации местного 
самоуправления в РФ"</t>
  </si>
  <si>
    <t xml:space="preserve">абз. гл.6, п. п.9, ст. ст.34
</t>
  </si>
  <si>
    <t xml:space="preserve">06.10.2003 - не установлен
</t>
  </si>
  <si>
    <t>финансирование расходов на содержание органов местного самоуправления городских округов</t>
  </si>
  <si>
    <t>РГ-А-0200</t>
  </si>
  <si>
    <t xml:space="preserve">абз. гл.4, п. п.5, ст. ст.20
</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</si>
  <si>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</si>
  <si>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РГ-А-0300</t>
  </si>
  <si>
    <t>0502</t>
  </si>
  <si>
    <t xml:space="preserve">абз. гл.3, п. п.4, ст. ст.16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</si>
  <si>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</si>
  <si>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</si>
  <si>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</si>
  <si>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РГ-А-0700</t>
  </si>
  <si>
    <t xml:space="preserve">абз. гл.3, п. п.7, ст. ст.17
</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</si>
  <si>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</si>
  <si>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РГ-А-0800</t>
  </si>
  <si>
    <t>формирование, утверждение, исполнение бюджета городского округа и контроль за исполнением данного бюджета</t>
  </si>
  <si>
    <t>РГ-А-1000</t>
  </si>
  <si>
    <t xml:space="preserve">абз. гл.3, подп. пп3, п. п1, ст. ст16
</t>
  </si>
  <si>
    <t>владение, пользование и распоряжение имуществом, находящимся в муниципальной собственности городского округа</t>
  </si>
  <si>
    <t>РГ-А-1100</t>
  </si>
  <si>
    <t xml:space="preserve">абз. гл.3, подп. пп4, п. п1, ст. ст16
</t>
  </si>
  <si>
    <t>РГ-А-1200</t>
  </si>
  <si>
    <t xml:space="preserve">абз. гл.3, подп. пп5, п. п1, ст. ст13,16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</si>
  <si>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</si>
  <si>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РГ-А-1300</t>
  </si>
  <si>
    <t>0501,0502</t>
  </si>
  <si>
    <t>РГ-А-1400</t>
  </si>
  <si>
    <t>0406,1003</t>
  </si>
  <si>
    <t xml:space="preserve">абз. гл3, подп. пп6, п. 1, ст. ст16,18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</si>
  <si>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</si>
  <si>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РГ-А-1600</t>
  </si>
  <si>
    <t xml:space="preserve">абз. гл3,2, подп. пп8, п. п1,2, ст. ст16,
11
</t>
  </si>
  <si>
    <t>участие в предупреждении и ликвидации последствий чрезвычайных ситуаций в границах городского округа</t>
  </si>
  <si>
    <t>РГ-А-1700</t>
  </si>
  <si>
    <t>организация охраны общественного порядка на территории городского округа муниципальной милицией</t>
  </si>
  <si>
    <t>РГ-А-1900</t>
  </si>
  <si>
    <t>0602</t>
  </si>
  <si>
    <t xml:space="preserve">абз. гл3, п. п1, ст. ст16,31
</t>
  </si>
  <si>
    <t>организация мероприятий по охране окружающей среды в границах городского округа</t>
  </si>
  <si>
    <t>РГ-А-2000</t>
  </si>
  <si>
    <t>0701,0702,0709</t>
  </si>
  <si>
    <t xml:space="preserve">абз. гл3, подп. пп13, п. п1, ст. ст16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</si>
  <si>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</si>
  <si>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РГ-А-2100</t>
  </si>
  <si>
    <t xml:space="preserve">абз. гл3, подп. пп14, п. п1, ст. ст16,8,6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</si>
  <si>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</si>
  <si>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РГ-А-2300</t>
  </si>
  <si>
    <t>0801</t>
  </si>
  <si>
    <t xml:space="preserve">абз. гл3, подп. пп16, п. п1, ст. ст16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</si>
  <si>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</si>
  <si>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РГ-А-2400</t>
  </si>
  <si>
    <t>0113,0801</t>
  </si>
  <si>
    <t xml:space="preserve">абз. гл3, подп. пп17, п. п1, ст. ст16
</t>
  </si>
  <si>
    <t>создание условий для организации досуга и обеспечения жителей городского округа услугами организаций культуры</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</si>
  <si>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</si>
  <si>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</si>
  <si>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РГ-А-3000</t>
  </si>
  <si>
    <t>0709</t>
  </si>
  <si>
    <t xml:space="preserve">абз. гл3, подп. пп22, п. п1, ст. ст16
</t>
  </si>
  <si>
    <t>формирование и содержание муниципального архива</t>
  </si>
  <si>
    <t>РГ-А-3100</t>
  </si>
  <si>
    <t>0503</t>
  </si>
  <si>
    <t xml:space="preserve">абз. гл3, подп. пп23, п. п1, ст. ст16
</t>
  </si>
  <si>
    <t>организация ритуальных услуг и содержание мест захоронения</t>
  </si>
  <si>
    <t>РГ-А-3200</t>
  </si>
  <si>
    <t>организация сбора, вывоза, утилизации и переработки бытовых и промышленных отходов</t>
  </si>
  <si>
    <t>РГ-А-3300</t>
  </si>
  <si>
    <t xml:space="preserve">абз. гл3, подп. пп25, п. п1, ст. ст16,7.1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</si>
  <si>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</si>
  <si>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РГ-А-3400</t>
  </si>
  <si>
    <t>0412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</si>
  <si>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</si>
  <si>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РГ-А-3600</t>
  </si>
  <si>
    <t>присвоение наименований улицам, площадям и иным территориям проживания граждан в городском округе, установление нумерации домов</t>
  </si>
  <si>
    <t>РГ-А-4200</t>
  </si>
  <si>
    <t xml:space="preserve">абз. гл3, п. п28, ст. ст14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</si>
  <si>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</si>
  <si>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РГ-А-4300</t>
  </si>
  <si>
    <t>0707</t>
  </si>
  <si>
    <t xml:space="preserve">абз. гл3, подп. пп34, п. п1, ст. ст16
</t>
  </si>
  <si>
    <t>организация и осуществление мероприятий по работе с детьми и молодежью в городском округе</t>
  </si>
  <si>
    <t>РГ-А-8100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</si>
  <si>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</si>
  <si>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РГ-А-8200</t>
  </si>
  <si>
    <t>0104,0503,0901,0902,0904,0702,0707,0801,0133,0701,0709,1101</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</si>
  <si>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</si>
  <si>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РГ-В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</si>
  <si>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</si>
  <si>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РГ-В-0100</t>
  </si>
  <si>
    <t>Федеральный Закон от 15.11.1997 № 143-ФЗ "
Об актах гражданского состояния"</t>
  </si>
  <si>
    <t xml:space="preserve">ст. ст5
</t>
  </si>
  <si>
    <t xml:space="preserve">20.11.1997 - не установлен
</t>
  </si>
  <si>
    <t>РГ-Г</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</si>
  <si>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</si>
  <si>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РГ-Г-0100</t>
  </si>
  <si>
    <t xml:space="preserve">абз. гл3, п. п1, ст. ст16.1
</t>
  </si>
  <si>
    <t>создание музеев городского округа</t>
  </si>
  <si>
    <t>РГ-Г-0900</t>
  </si>
  <si>
    <t>Общегосударственные расходы</t>
  </si>
  <si>
    <t>РГ-Г-1000</t>
  </si>
  <si>
    <t>Социальная политика</t>
  </si>
  <si>
    <t>РГ-И-9999</t>
  </si>
  <si>
    <t>ИТОГО   расходные обязательства городских округов</t>
  </si>
  <si>
    <t xml:space="preserve"> 3.</t>
  </si>
  <si>
    <t xml:space="preserve"> 3.1.</t>
  </si>
  <si>
    <t xml:space="preserve"> 3.1.1.</t>
  </si>
  <si>
    <t xml:space="preserve"> 3.1.2.</t>
  </si>
  <si>
    <t xml:space="preserve"> 3.1.3.</t>
  </si>
  <si>
    <t xml:space="preserve"> 3.1.4.</t>
  </si>
  <si>
    <t xml:space="preserve"> 3.1.7.</t>
  </si>
  <si>
    <t xml:space="preserve"> 3.1.8.</t>
  </si>
  <si>
    <t xml:space="preserve"> 3.1.10.</t>
  </si>
  <si>
    <t xml:space="preserve"> 3.1.11.</t>
  </si>
  <si>
    <t xml:space="preserve"> 3.1.12.</t>
  </si>
  <si>
    <t xml:space="preserve"> 3.1.13.</t>
  </si>
  <si>
    <t xml:space="preserve"> 3.1.14.</t>
  </si>
  <si>
    <t xml:space="preserve"> 3.1.17.</t>
  </si>
  <si>
    <t xml:space="preserve"> 3.1.19.</t>
  </si>
  <si>
    <t xml:space="preserve"> 3.1.20.</t>
  </si>
  <si>
    <t xml:space="preserve"> 3.1.21.</t>
  </si>
  <si>
    <t xml:space="preserve"> 3.1.23.</t>
  </si>
  <si>
    <t xml:space="preserve"> 3.1.24.</t>
  </si>
  <si>
    <t xml:space="preserve"> 3.1.27.</t>
  </si>
  <si>
    <t xml:space="preserve"> 3.1.30.</t>
  </si>
  <si>
    <t xml:space="preserve"> 3.1.31.</t>
  </si>
  <si>
    <t xml:space="preserve"> 3.1.32.</t>
  </si>
  <si>
    <t xml:space="preserve"> 3.1.33.</t>
  </si>
  <si>
    <t xml:space="preserve"> 3.1.34.</t>
  </si>
  <si>
    <t xml:space="preserve"> 3.1.36.</t>
  </si>
  <si>
    <t xml:space="preserve"> 3.1.42.</t>
  </si>
  <si>
    <t xml:space="preserve"> 3.1.43.</t>
  </si>
  <si>
    <t xml:space="preserve"> 3.1.81.</t>
  </si>
  <si>
    <t xml:space="preserve"> 3.1.82.</t>
  </si>
  <si>
    <t xml:space="preserve"> 3.3.</t>
  </si>
  <si>
    <t xml:space="preserve"> 3.3.1.</t>
  </si>
  <si>
    <t xml:space="preserve"> 3.4.</t>
  </si>
  <si>
    <t xml:space="preserve"> 3.4.1.</t>
  </si>
  <si>
    <t xml:space="preserve"> 3.4.9.</t>
  </si>
  <si>
    <t xml:space="preserve"> 3.4.10.</t>
  </si>
  <si>
    <t>0113,1003,0309</t>
  </si>
  <si>
    <t>0410</t>
  </si>
  <si>
    <t xml:space="preserve"> 3.1.26.</t>
  </si>
  <si>
    <t>РГ-А-2600</t>
  </si>
  <si>
    <t xml:space="preserve"> 3.1.37.</t>
  </si>
  <si>
    <t>РГ-А-3700</t>
  </si>
  <si>
    <t xml:space="preserve"> 3.1.41.</t>
  </si>
  <si>
    <t>РГ-А-4100</t>
  </si>
  <si>
    <t>0104, 0105, 0106, 0113, 0503, 0701,</t>
  </si>
  <si>
    <t>1003,1001, 0113</t>
  </si>
  <si>
    <t>0113, 0412</t>
  </si>
  <si>
    <t>0901,0902,0904,0905,0909</t>
  </si>
  <si>
    <t>0102,0103,0104,0111, 0113,0709,0804,0106</t>
  </si>
  <si>
    <t>0309</t>
  </si>
  <si>
    <t xml:space="preserve">21.10.2005,                                                   не установлен                                                                          08.07.2004, не установлен      04.11.2005,  не установить      08.07.2004, не установлен    </t>
  </si>
  <si>
    <t>ст.4, п.1</t>
  </si>
  <si>
    <t>Постановление Правительства УР от15.03.2010 г. № 75 "Об утверждении республиканской целевой  программы "Энергосбережение и повышение энергетической  эффективности в УР на 2010-2014 годы и целевые установки до 2020 года"</t>
  </si>
  <si>
    <t>ст.2</t>
  </si>
  <si>
    <t>28.07.2005, не установлен</t>
  </si>
  <si>
    <t>п.6</t>
  </si>
  <si>
    <t>10.11.2006г. не установлен</t>
  </si>
  <si>
    <t xml:space="preserve"> п. 1, 2 ст. 16,                         п. 9,           п. 4</t>
  </si>
  <si>
    <t>гл. 2. ст. 3   п.1</t>
  </si>
  <si>
    <t>п. 2</t>
  </si>
  <si>
    <t>01.01.2009г.- 31.12.2009г.  01.01.2008, не установлено</t>
  </si>
  <si>
    <t>гл. 2. ст. 7</t>
  </si>
  <si>
    <t>ст.4</t>
  </si>
  <si>
    <t>п. 3</t>
  </si>
  <si>
    <t>гл. 1, ст. 4</t>
  </si>
  <si>
    <t>01.01.2012 г. - не установлено</t>
  </si>
  <si>
    <t>п. 8, п.3</t>
  </si>
  <si>
    <t>гл. 2, ст.7 п.п 5</t>
  </si>
  <si>
    <t>гл. 2, ст.7,        п.п 6</t>
  </si>
  <si>
    <t xml:space="preserve">абз. гл3,  ст17
</t>
  </si>
  <si>
    <t>гл. 2. ст. 7. п 7,  п.1  ст. 5           п. 1</t>
  </si>
  <si>
    <t>п.3,                гл.2. ст. 7. п.8</t>
  </si>
  <si>
    <t>гл. 2. ст. 3   п.1,      гл.2. ст.7. ст. 12</t>
  </si>
  <si>
    <t>ст.4. п.12         гл.2. ст.2. п.23</t>
  </si>
  <si>
    <t>Зам. Глава Администрации города Сарапула -</t>
  </si>
  <si>
    <t>начальник  Управления финансов  г.Сарапула</t>
  </si>
  <si>
    <t>С.В.Бочкарева</t>
  </si>
  <si>
    <t>Субвенции бюджетам городских округов на осуществление государственных полномочий из фонда компенсаций бюджета</t>
  </si>
  <si>
    <t>Расходы на выполнение федеральных полномочий по государственной регистрации актов гражданского состояния</t>
  </si>
  <si>
    <t>0113</t>
  </si>
  <si>
    <t>Закон УР  от 20.03.2007 № 8-РЗ  "О наделении органов местного самоуправления УР полномочиями на регистрацию актов гражданского состояния"</t>
  </si>
  <si>
    <t>20.03.2007, не установлено</t>
  </si>
  <si>
    <t>Постановление Главы  Администрации г. Сарапула  от 26.04.2007г. № 1116 "О возложении ответственности за осуществление отдельных государственных полномочий УР в сфере государственной  регистрации актов гражданского состояния на территории г. Сарапула"</t>
  </si>
  <si>
    <t>п.1</t>
  </si>
  <si>
    <t>26.04.2007г., не установлен</t>
  </si>
  <si>
    <t>Расходы на предоставление гражданам субсидий на оплату жилого помещения и коммунальных услуг</t>
  </si>
  <si>
    <t>0104, 1003</t>
  </si>
  <si>
    <t>Федеральный закон  от 29.12.2006г. № 258-ФЗ  "О внесении изменений в отдельные законодательные  акты РФ в связи с совершенствованием разграничения полномочий"</t>
  </si>
  <si>
    <t>ст. 15 п. 21.2 пп. 24</t>
  </si>
  <si>
    <t>06.10.1999, не установлен</t>
  </si>
  <si>
    <t>Закон  УР от 28.08.2007 № 51-РЗ  "О наделении местного самоуправления отдельными государственными  полномочиями УР по предоставлению гражданам субсидий на оплату жилого помещения и коммунальных услуг"</t>
  </si>
  <si>
    <t>ст.1</t>
  </si>
  <si>
    <t>01.01.2008,  не установлен</t>
  </si>
  <si>
    <t>Постановление Главы Администрации г. Сарапула от 02.03.2009 г. № 484 "О реализации  Закона УР от 12.09.2007г. № 51-РЗ "О наделении органов местного самоуправления  УР отдельными государственными полномочиями по предоставлению гражданам субсидий  на оплату помещения и коммунальных услуг"</t>
  </si>
  <si>
    <t xml:space="preserve">  01.01.2009, не установлен</t>
  </si>
  <si>
    <t>Расходы на финансовое  обеспечение  государственных  гарантий прав  граждан на получение  общегосударственного и бесплатного дошкольного (в общеобразовательных  учреждениях),  начального общего, основного общего, среднего  (полного) общего  образования, а  также дополнительного образования в общеобразовательных  учреждениях</t>
  </si>
  <si>
    <t>О702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</si>
  <si>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</si>
  <si>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п.2, пп. 13.1</t>
  </si>
  <si>
    <t>ст.3</t>
  </si>
  <si>
    <t>раздел 1 п.1,2;</t>
  </si>
  <si>
    <t>Расходы по предоставлению мер социальной поддержки многодетным  семьям и  учету (регистрации)  многодетных семей</t>
  </si>
  <si>
    <t>гл. 4 ст. 26,3, п.2, пп. 13.1</t>
  </si>
  <si>
    <t>Закон УР  от  05.05.2006  № 13-РЗ  "О мерах по социальной поддержке многодетных семей"</t>
  </si>
  <si>
    <t>гл. 3   ст. 5   п.1</t>
  </si>
  <si>
    <t>01.01.2006, не установлен</t>
  </si>
  <si>
    <t>Постановление Главы Администрации г. Сарапула  от 07.02.2007г. № 291"О реализации Закона УР от  05.05.2006г. № 13-РЗ "О мерах по социальной поддержке  многодетных семей  проживающих на территории г. Сарапула" , Постановление Главы Администрации г. Сарапула  от 13.03.2009г. № 590 "О внесении изменений в постановление Глава Администрации г. Сарапула  от 07.02.2007г.  № 291</t>
  </si>
  <si>
    <t>п. 1,   п.3,  п.4</t>
  </si>
  <si>
    <t>07.02.2007, не установлен       13.03.2009, не установлен</t>
  </si>
  <si>
    <t>Расходы  по созданию и организации деятельности  комиссии  по делам  несовершеннолетних и защита их  прав</t>
  </si>
  <si>
    <t>О104</t>
  </si>
  <si>
    <t>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t>
  </si>
  <si>
    <t>05.06.2006г. не установлено</t>
  </si>
  <si>
    <t>Распоряжение Главы Администрации г. Сарапула от 30.11.2006г. № 1 "О реализации 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t>
  </si>
  <si>
    <t>30.11.2006г., не установлено</t>
  </si>
  <si>
    <t>Субвенция в области архивного дела</t>
  </si>
  <si>
    <t>гл. 4 ст. 26,3, п.2, пп. 3</t>
  </si>
  <si>
    <t xml:space="preserve">Закон УР  от 29.12.2005 № 82-РЗ "О наделении  органов  местного самоуправления  полномочиями УР в области архивного дела"                      Постановление Правительства УР от 21.05.07г. № 75 "Об утверждении положения о порядке расходования  субсидий бюджетам муниципальных районов (городских округов) из фонда компенсаций УР на осуществление отдельных государственных полномочий УР в области архивного дела" </t>
  </si>
  <si>
    <t>ст. 2</t>
  </si>
  <si>
    <t xml:space="preserve">01.01.2006, не определен        </t>
  </si>
  <si>
    <t>Постановление Главы Администрации г. Сарапула  от 27.07.2006г. № 1969 "О возложении ответственности за осуществление отдельных государственных полномочий УР в области архивного дела",  Постановление Главы Администрации г. Сарапула  от 26.03.2007г. № 761 "О реализации  государственных полномочий УР по хранению  документов Архивного фонда УР"</t>
  </si>
  <si>
    <t>27.07.2006г.- не установлен,         26.03.2007г.- не установлен</t>
  </si>
  <si>
    <t>Расходы на обеспечения  органами  местного самоуправления  государственных полномочий  по социальной  поддержке детей- сирот  и детей  оставшихся  без попечения  родителей</t>
  </si>
  <si>
    <t>п.1, п. 2</t>
  </si>
  <si>
    <t>01.05.2007, не определен    13.08.2008г., не установлен</t>
  </si>
  <si>
    <t>Расходы по опеке и попечительству в отношении несовершеннолетних</t>
  </si>
  <si>
    <t>0104</t>
  </si>
  <si>
    <t xml:space="preserve">Федеральный закон от 22.08.2004 г. № 122-ФЗ </t>
  </si>
  <si>
    <t>ст.81</t>
  </si>
  <si>
    <t>22.08.2004г, не установлен</t>
  </si>
  <si>
    <t>Закон УР от 17.03.2008 № 6-РЗ "О наделении органов местного самоуправления в УР государственными полномочиями по опеке и попечительству в отношении несовершеннолетних"</t>
  </si>
  <si>
    <t>гл.2</t>
  </si>
  <si>
    <t>17.06.2006, не установлен</t>
  </si>
  <si>
    <t>Постановление Главы Администрации г. Сарапула от 05.06.2008г. № 1442 "О возложении ответственности за осуществление отдельных государственных полномочий УР по опеке  и попечительству  в отношении несовершеннолетних на территории г. Сарапула"</t>
  </si>
  <si>
    <t>05.06.2008г. - не  установлен</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</si>
  <si>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работающих на военных объектах в период Великой Отечественной войны, членов семей погибших (умерших) инвалидов Великой  Отечественной войны, ветеранов боевых действий, инвалидов и семей,  имеющих детей-инвалидов</t>
  </si>
  <si>
    <t>1003, О104</t>
  </si>
  <si>
    <t>Федеральный закон от 12.01.1995 г. № 5-ФЗ "О ветеранах"      Федеральный закон от 24.11.1995г. № 181-ФЗ "О социальной защите инвалидов в РФ"</t>
  </si>
  <si>
    <t>ст. 23.2, п.1, 2, 3          ст. 28.2</t>
  </si>
  <si>
    <t>Закон Удмуртской Республики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и семей,  имеющих детей-инвалидов" от 24.06.2010 г. № 29-РЗ</t>
  </si>
  <si>
    <t>ст. 1</t>
  </si>
  <si>
    <t>17.07.2010 - не определен</t>
  </si>
  <si>
    <t>20.08.2010г. - не определен</t>
  </si>
  <si>
    <t>Расходы в сфере  социального обслуживания населения</t>
  </si>
  <si>
    <t>1002; 1006</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</si>
  <si>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   Федеральный закон № 195-ФЗ от 10.12.95г. "Об основах социального обслуживания населения РФ"</t>
  </si>
  <si>
    <t>гл. 4 ст. 26,3, п.2, пп. 24      гл. 4 ст. 16, ст. 21</t>
  </si>
  <si>
    <t>Закон УР  от 30.12.2005 № 83-РЗ  "О наделения и органов местного самоуправления полномочиями  УР в  сфере социального   обслуживания населения"</t>
  </si>
  <si>
    <t xml:space="preserve"> ст. 1 </t>
  </si>
  <si>
    <t>Постановление Главы Администрации г. Сарапула  от 16.04.2007г. № 991 "О возложении ответственности за осуществление отдельных полномочий  УР в сфере социального обслуживания населения на территории г. Сарапула"</t>
  </si>
  <si>
    <t>п. 1</t>
  </si>
  <si>
    <t>16.04.2007, не установлено</t>
  </si>
  <si>
    <t xml:space="preserve">Расходы на организацию  оказания специализированной  медицинской помощи  на территории муниципального образования в соответствии с ТПГГ  оказания гражданам РФ  бесплатной медицинской помощи  на территории УР </t>
  </si>
  <si>
    <t>О901, 0902, 0903, 0904,0905,0909</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</si>
  <si>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 Основы законодательства РФ "Об охране здоровья граждан"  от 22.07.93г. № 5487-1, Постановление Правительства  РФ От 05.12.08г. № 913,  от 02.11.2009г. № 811 "О программе государственных гарантий оказания гражданам РФ бесплатной медицинской помощи"</t>
  </si>
  <si>
    <t>гл. 4 ст. 26,3, п.2, пп. 21          ст. 8, ст. 6</t>
  </si>
  <si>
    <t>Закон УР  от 29.12.2005 № 79 -РЗ "О наделении органов  местного самоуправления полномочиями УР в области  здравоохранения",   Постановление Правительства  УР от 18.04.2011г. № 110 "О территориальной программе государственных гарантий оказания гражданам РФ бесплатной медицинской помощи на территории  УР на 2011 год", постановление Правительства УР от 12.12.2011г. № 441 "О внесении изменений в постановление Правительства УР от 05.10.2009 г. № 288 "Об обеспечении детей в возрасте до трех лет полноценным питанием", Постановление Правительства УР от 19.12.2011 г. № 456 "О внесении  изменений в постановлении Правительства УР от 27.06.2011г. № 217 "О распределении на 2011 год межбюджетных  трансфертов  из бюджета УР бюджетам муниципальных образований на  укрепления материально-технической базы муниципальных учреждений в рамках реформировании программы модернизации здравоохранения УР на 2011-2012г.г.", Постановление Правительства УР от 19.12.2011 г. № 462 "О распределении субсидий бюджетам муниципальных образований в УР на реализацию мероприятий муниципальных  программ энергосбережение и повышение энергетической эффективности в 2011 г.", Распределение Правительства УР  от 19.12.2011 г. № 1136-р "О предоставлении иных межбюджетных трансфертов"</t>
  </si>
  <si>
    <t>01.01.2006, не установлен         01.01.2009г.- 31.12.2009г.</t>
  </si>
  <si>
    <t>Постановление Главы Администрации г. Сарапула  от 26.06.2007г.  № 1678 "О возложении ответственности за осуществление отдельных государственных полномочий УР в области  здравоохранения в г. Сарапуле", Постановление Администрации города Сарапула  от 30.12.2011 г. № 3989 " О реализации закона УР от 29.12.2005 г. № 76-РЗ "О наделении органов местного самоуправления отдельными государственными  полномочиями УР в области здравоохранения"</t>
  </si>
  <si>
    <t>26.06.2007г., не  установлен</t>
  </si>
  <si>
    <t>Расходы на социальную поддержку по бесплатному  изготовлению и ремонту зубных протезов для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реабилитированных лиц и лиц,  признанных пострадавшими от политических репрессий</t>
  </si>
  <si>
    <t>Расходы на обеспечение  детей в возрасте трех лет по заключению врачей полноценным питание, в том числе через  специальные  пункты питания и магазины, если среднедушевой доход семьи не превышает величины прожиточного минимума, установленной в УР</t>
  </si>
  <si>
    <t>О902</t>
  </si>
  <si>
    <t>Расходы на организацию обеспечения донорской  кровью  и ее компонентами организаций здравоохранения, находящихся  в ведении Удмуртской Республики, и муниципальных организаций здравоохранения, в том числе по организации заготовки, переработки, хранения и обеспечения  безопасности донорской крови и ее компонентов</t>
  </si>
  <si>
    <t>О906</t>
  </si>
  <si>
    <t>Расходы на организацию  предоставления  общедоступного и бесплатного дошкольного,  начального общего,  основного, среднего (полного) общего образования по  основным  общеобразовательным программам в  специализированных (коррекционных) общеобразовательных  учреждениях для  обучающихся, воспитанников с  отклонениями в  развитии</t>
  </si>
  <si>
    <t>гл. ст. 26,3, п.2, пп. 13.1</t>
  </si>
  <si>
    <t>Закон УР  от 21.10.2006 № 51-РЗ "О наделении  органов местного самоуправления отдельными государственными  полномочиями УР  по организации предоставления общедоступного и бесплатного  дошкольного, начального общего, основного общего, среднего  (полного) образования по основным общеобразовательным программам в специальных (коррекционных) образовательных  учреждениях для обучающихся,  воспитанников  с отклонениями в развитии</t>
  </si>
  <si>
    <t>01.01.2007, не установлен</t>
  </si>
  <si>
    <t>Постановление Главы Администрации г. Сарапула  от 12.11.2008г. № 2940 "О наделении полномочиями"</t>
  </si>
  <si>
    <t>12.11.2008, не установлен</t>
  </si>
  <si>
    <t>Расходы на выплату компенсации части родительской платы за содержание ребенка в ДДУ</t>
  </si>
  <si>
    <t>0701, 1004</t>
  </si>
  <si>
    <t>Постановление Правительства РФ от 29.12.2007г.№ 973 "О  порядке  и условиях  предоставления  в 2008-2010г.г. субсидий из ФБ бюджетам субъектов РФ  на выплату компенсации части родительской  платы за содержание  ребенка в государственных и  муниципальных  образовательных учреждениях реализующих  основную  образовательную программу  дошкольного образования"</t>
  </si>
  <si>
    <t>29.12.2007г.</t>
  </si>
  <si>
    <t>раздел 2, п.2 подп.2.3.1.;</t>
  </si>
  <si>
    <t>01,012010г.-31.12.2010г.; 01.01.2011г.-31.12.2011г.</t>
  </si>
  <si>
    <t>Субвенция на осуществление государственных полномочий УР по организации обеспечения наличными денежными средствами получателей средств бюджета УР</t>
  </si>
  <si>
    <t>О106</t>
  </si>
  <si>
    <t>ст. 26.3     п. 7</t>
  </si>
  <si>
    <t>06.10.1999 г. - не определен</t>
  </si>
  <si>
    <t>Закон УР от 22.06.2009 г.№ 21-РЗ " наделении органов местного  самоуправления государственными полномочиями  по организации  и обеспечением  наличными  денежными средствами получателей"</t>
  </si>
  <si>
    <t>27.07.2009, не установлен</t>
  </si>
  <si>
    <t>Постановление Главы Администрации г. Сарапула  от 15.07.2009г. № 1710 "О реализации закона УР  от 22.06.2009г. № 21-РЗ"</t>
  </si>
  <si>
    <t>01.08.2009г. - не установлен</t>
  </si>
  <si>
    <t>Субвенция по отлову и содержанию безнадзорных животных</t>
  </si>
  <si>
    <t>О503</t>
  </si>
  <si>
    <t>Закон УР от 01 октября 2012 года № 50-РЗ «О наделении органов местного самоуправления отдельными государственными полномочиями УР по отлову и содержанию безнадзорных животных»</t>
  </si>
  <si>
    <t>13.03.2013 г., не установлен</t>
  </si>
  <si>
    <t>Постановление Администрации города Сарапула от 18.10.2012 г. № 2970 «О реализации Закона Удмуртской Республики от 01 октября 2012 года № 50-РЗ «о наделении органов местного самоуправления отдельными государственными полномочиями Удмуртской Республике</t>
  </si>
  <si>
    <t>Расходы  на составление (изменение) списков кандидатов в присяжные заседатели федеральных судов общей юрисдикции в  Российской Федерации</t>
  </si>
  <si>
    <t>О113</t>
  </si>
  <si>
    <t>Федеральный закон от 20.08.2004г. № 113-ФЗ "О присяжных заседателях федеральных судов общей юрисдикции"</t>
  </si>
  <si>
    <t xml:space="preserve">Расходы на выплату ежемесячного денежного вознаграждения за классное руководство </t>
  </si>
  <si>
    <t xml:space="preserve">Постановление Правительства РФ от 31.12.2010г.№ 1238 "О порядке распределения предоставления субсидий из бюджета РФ бюджетам субъектов РФ на выплату денежного  вознаграждения за выполнение функций классного руководителя педагогическим работникам" </t>
  </si>
  <si>
    <t>06.12.2011г., не установлен</t>
  </si>
  <si>
    <t xml:space="preserve">Постановление Правительства УР от 14.02.2011г.№ 31 "О выплате денежного  вознаграждения за выполнение функций классного руководителя педагогическим работникам " </t>
  </si>
  <si>
    <t>01.06.2012г.</t>
  </si>
  <si>
    <t xml:space="preserve"> 3.3.1.1</t>
  </si>
  <si>
    <t xml:space="preserve"> 3.3.1.2.</t>
  </si>
  <si>
    <t xml:space="preserve"> 3.3.1.3.</t>
  </si>
  <si>
    <t xml:space="preserve"> 3.3.1.4.</t>
  </si>
  <si>
    <t xml:space="preserve"> 3.3.1.5.</t>
  </si>
  <si>
    <t xml:space="preserve"> 3.3.1.6.</t>
  </si>
  <si>
    <t xml:space="preserve"> 3.3.1.7.</t>
  </si>
  <si>
    <t xml:space="preserve"> 3.3.1.8.</t>
  </si>
  <si>
    <t xml:space="preserve"> 3.3.1.9.</t>
  </si>
  <si>
    <t xml:space="preserve"> 3.3.1.10.</t>
  </si>
  <si>
    <t xml:space="preserve"> 3.3.1.11.</t>
  </si>
  <si>
    <t xml:space="preserve"> 3.3.1.12.</t>
  </si>
  <si>
    <t xml:space="preserve"> 3.3.1.13.</t>
  </si>
  <si>
    <t xml:space="preserve"> 3.3.1.14.</t>
  </si>
  <si>
    <t xml:space="preserve"> 3.3.1.15.</t>
  </si>
  <si>
    <t xml:space="preserve"> 3.3.1.16.</t>
  </si>
  <si>
    <t xml:space="preserve"> 3.3.1.17.</t>
  </si>
  <si>
    <t xml:space="preserve"> 3.3.1.18.</t>
  </si>
  <si>
    <t xml:space="preserve"> 3.3.1.19.</t>
  </si>
  <si>
    <t xml:space="preserve"> 3.3.1.20.</t>
  </si>
  <si>
    <t>п.1 ст.5          ст. 4       гл. 1, ст. 4, п.14                   гл. 1, ст.1, п. 7           ст.4           гл. 4  ст. 21     ст. 2  п.2.1.1  - 2.1.9 п. 2.1</t>
  </si>
  <si>
    <t>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16.06.2005г."Об  утверждении Устава  МО "Город Сарапул"</t>
  </si>
  <si>
    <t>п.1 ст.5              гл. 1, ст. 4, п.14                   гл. 1, ст.1, п. 7            ст. 2  п.2.1.1  - 2.1.9 п. 2.1</t>
  </si>
  <si>
    <t xml:space="preserve">Постановление Правительства УР от 20.12.2010 г. № 388 "Об утверждении республиканской целевой  программы "Развитие системы государственного и муниципального управления земельными ресурсами и системы землеустройства на территории УР на 2011-2015 годы" </t>
  </si>
  <si>
    <t>п. 1, 2,                                           гл.2, ст. 7, п.4</t>
  </si>
  <si>
    <t xml:space="preserve">Решение  Сарапульской городской Думы  от 16.06.2005 № 12-605  "Об  утверждении Устава  МО "Город Сарапул", Постановление Главы Администрации г. Сарапула  от 30.12.2008г. № 3369,  от 14.03.2008г. № 568, Решение Сарапульской городской Думы от 28.07.2005г. №  11-630 "Об  утверждении Положения "Об Администрации г.Сарапула",Постановление Главы Администрации г. Сарапула от 14.03.2008г. № 568 "Об утверждении порядка предоставления субсидий юридическим лицам и индивидуальным предпринимателям в целях возмещения недополученных доходов в связи с оказанием мер социальной поддержки по проезду на транспорте общего пользования (кроме маршрутного такси) пенсионерам, проживающим в г. Сарапуле, получившим трудовую пенсию по старости и немеющим мер по социальной поддержке из ФБ и бюджета УР по проезду на транспорте общего пользования"                                                                      </t>
  </si>
  <si>
    <t>Закон Удмуртской Республики от 18.10.2006г.  № 43-РЗ "О  защите населения  и территорий от чрезвычайной  ситуации"</t>
  </si>
  <si>
    <t>Постановление  Правительства УР от 16.02.2009г. № 31 "О территориальной программе государственных гарантий оказания  гражданам РФ  бесплатной медицинской  помощи на территории УР" Распоряжение Правительства УР от 15.03.2007г. № 211-р "О государственном заказе  по  объектам, строящимся  за счет  федерального бюджета" Соглашение  № 51 от 27.08.2008г. " О предоставлении субсидий из ФБ субъектом РФ в 2008г.", Постановление Правительства УР от 22.02.08  № 39 "О порядке осуществления денежных выплат  медицинскому персоналу  фельдшерско-акушерским пунктам и подразделениям СМП муниципальной системы  здравоохранения"</t>
  </si>
  <si>
    <t>сохранение, использование и популяризация объектов культурного населения(памятников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</si>
  <si>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гл. 2. ст.7 п.25</t>
  </si>
  <si>
    <t xml:space="preserve">п 28, ст. 16
</t>
  </si>
  <si>
    <t>осуществление мероприятий по обеспечению безопасности людей на водных объектах, охране их жизни и здоровья</t>
  </si>
  <si>
    <t xml:space="preserve"> 3.3.1.21.</t>
  </si>
  <si>
    <t xml:space="preserve">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</si>
  <si>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 3.3.1.22.</t>
  </si>
  <si>
    <t>1003</t>
  </si>
  <si>
    <t>0104; 0702; 1003; 1004</t>
  </si>
  <si>
    <t>О105</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</si>
  <si>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</si>
  <si>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 xml:space="preserve"> 3.1.47.</t>
  </si>
  <si>
    <t>осуществление муниципального лесного контроля</t>
  </si>
  <si>
    <t>РГ-А-4700</t>
  </si>
  <si>
    <t>Закон УР от 18.10.2006 г. № 43-РЗ "О защите населения и территорий от чрезвычайных ситуаций"</t>
  </si>
  <si>
    <t>абз.6</t>
  </si>
  <si>
    <t>10.11.2006, не установлен</t>
  </si>
  <si>
    <t>п.9</t>
  </si>
  <si>
    <t>01.01.2012- 31.12.2012г.          01.01.2011 г.-31.12.2015 г.</t>
  </si>
  <si>
    <t>Расходы по  административной комиссии</t>
  </si>
  <si>
    <t>Закон УР от 17.09.2007 г. № 53-РЗ "Об административных комиссиях в УР"</t>
  </si>
  <si>
    <t>гл.2,  ст. 11</t>
  </si>
  <si>
    <t>10.07.2013 г. - не установлено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</si>
  <si>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</si>
  <si>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Постановление Правительства УР от 20.08.2012 г. № 369 , Постановление Правительства УР от  22.11.2010 г. № 357  "Об утверждении республиканской программы "Доступная среда на 2011- 2015 годы"</t>
  </si>
  <si>
    <t>0113, 0709, 0804</t>
  </si>
  <si>
    <t>О106; 0113</t>
  </si>
  <si>
    <t xml:space="preserve">Федеральный закон от 06.10.2003г. № 131-ФЗ "Об общих принципах организации местного самоуправления в РФ"       </t>
  </si>
  <si>
    <t>гл. 3  ст. 16  п.1</t>
  </si>
  <si>
    <t>ст.2,  ст. 1, п.5</t>
  </si>
  <si>
    <t>25.09.2012 - не установлен,      26.12.01г. - не установлен</t>
  </si>
  <si>
    <t>0407, 0502, 0503</t>
  </si>
  <si>
    <t>0104, 0114, 0412</t>
  </si>
  <si>
    <t>О701</t>
  </si>
  <si>
    <t>Закон РФ От 29.12.2012 г.  № 273-ФЗ "Об образовании в РФ"</t>
  </si>
  <si>
    <t>01.01.2013 г.</t>
  </si>
  <si>
    <t>ст.5, п 14</t>
  </si>
  <si>
    <t>20.08.2004г. - не установлено</t>
  </si>
  <si>
    <t>Федеральный Закон от 06.10.2003 № 131-ФЗ ", федеральный закон от 21.07.2007 г. № 185-ФЗ "О фонде содействия реформированию ЖКХ" 
Об общих принципах организации местного 
самоуправления в РФ"</t>
  </si>
  <si>
    <t>0503, 0801</t>
  </si>
  <si>
    <t xml:space="preserve">абз. гл3, ст17 п.1 пп 9
</t>
  </si>
  <si>
    <t>06.10.2003, не установлен</t>
  </si>
  <si>
    <t>1101, 1102</t>
  </si>
  <si>
    <t>Закон УР от 21.03.2014г.  № 11-РЗ "О реализации полномочий  в сфере образования"</t>
  </si>
  <si>
    <t>01.01.2014, не установлен</t>
  </si>
  <si>
    <t>ст.16                       ст. 10</t>
  </si>
  <si>
    <t>01.01.2008, не установлен        01.01.2007, не установлен       01.01.2008, не  установлен        от  29.03.2013 г., не установлен</t>
  </si>
  <si>
    <t>Постановление Администрации города Сарапула от 20.08.2010г. № 2585 "О реализации закона УР от 24.06.2010г. № 29-РЗ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на территории муниципального образования "Город Сарапул"</t>
  </si>
  <si>
    <t>ст. 2              п.3</t>
  </si>
  <si>
    <t>01.01.2010 г. -  не  определен            01.01.2010г.- не определен</t>
  </si>
  <si>
    <t xml:space="preserve"> Постановление Правительства УР от 21.09.2009г. № 269 "Об утверждении РЦП "Газификация УР на 2009-2014г.г.",  Постановление Правительства  УР от 22.11.2010 г. № 356 "Об утверждении республиканской целевой программы "Чистая вода на 2011-2015 г.г."</t>
  </si>
  <si>
    <t xml:space="preserve"> 01.01.2009г-31.12.2014г.,  01.01.2011 г. - 31.12.2015 г.</t>
  </si>
  <si>
    <t xml:space="preserve">абз. гл3, подп. пп6, п. п1, ст. ст16,2,  пп.1  п 2 ст. 15
</t>
  </si>
  <si>
    <t xml:space="preserve">Постановление Правительства УР от 08.04.2013 г. "О распределении  субсидии из бюджета УР в целях реализации  РЦП "Развитие  системы государственного и муниципального управления  земельными ресурсами и системы землеустройства в УР на 2011-2015 гг.." </t>
  </si>
  <si>
    <t>Соглашение от 14.01.2014г. между Министерством образования и науки УР и муниципальным образованием "Город Сарапул" о направлении субвенции из бюджета УР в бюджет Муниципального образования в 2014 году,  Соглашение от 18.02.2014г. № 04/04-12-69с между Министерством образования и науки УР и муниципальным образованием "Город Сарапул" о совместной деятельности в решении вопросов исполнения закона УР " О бюджете Удмуртской Республики на 2014 и на плановый период 2015 и 2016гг."</t>
  </si>
  <si>
    <t>Постановление Правительства УР от 18.02.08  № 32  "О размере оплаты труда  приемных родителей"    Закон УР от  06.03.07  № 2-РЗ "О мерах по социальной поддержке детей-сирот и детей оставшихся без попечения родителей", Закон УР от 14.03.2013 г. №8-РЗ "Об обеспечении жилыми помещениями детей-сирот и детей, оставшихся без попечения родит ей, а также лиц из числа детей-сирот, оставшихся без попечения родителей</t>
  </si>
  <si>
    <t xml:space="preserve">Постановление Главы Администрации г. Сарапула УР от 25.05.2007г. № 1363 "О единовременных пособиях при всех формах устройства детей, лишенных родительского попечения, в семью", Постановление Главы Администрации г. Сарапула от 28.06.2007г. № 1733 "О внесении изменений  в Постановление Главы Администрации г. Сарапула УР  № 1516 от 06.06.2007г.  "О содержании детей в семьях опекунов (попечителей) и приемных, об оплате  труда приемных родителей", Постановление Главы Администрации от 13.08.2008г. № 2189 "О реализации Закона УР от 06.03.2007г.  № 2-РЗ "О мерах по социальной поддержке детей-сирот и  детей, оставшихся без попечения родителей" н территории  г. Сарапула", Постановление Администрации г. Сарапула от 17.02.2011 г. № 425 "О реализации закона УР от 06.03.2007 г. № 2 "О мерах по социальной поддержке детей-сирот и детей, оставшихся без попечения родителей" на территории г. Сарапула, Постановление Администрации г.Сарапула от 21.02.2014 г. № 472 "О реализации Закона УР от 14.03.2013 г. № 8-РЗ "Об обеспечении жилыми помещениями детей сирот и детей, оставшихся без попечения родителей, а также лиц из числа детей-сирот и детей, оставшихся без попечения родителей" </t>
  </si>
  <si>
    <t>Закон УР от 15.12.2009г.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Постановление Правительства УР от 26.04.10  № 136  "О порядке обращения за компенсацией части родительской платы за содержание ребенка в государственных и муниципальных образовательных учреждениях и иных образовательных организациях, реализующих основною общеобразовательные программу дошкольного образования, и о порядке ее выплаты"</t>
  </si>
  <si>
    <t>Закон УР от 21.11.2006 г. № 52-РЗ "О регулировании межбюджетных отношений в УР"</t>
  </si>
  <si>
    <t>Расходы на организацию и осуществление отдельных государственных полномочий по государственному жилищному надзору</t>
  </si>
  <si>
    <t>Субсидияна реализацию наказов избирателей по повышению уровня длагосостояния населения</t>
  </si>
  <si>
    <t>О412</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</si>
  <si>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</si>
  <si>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 3.1.15.</t>
  </si>
  <si>
    <t>Закон УР от 30.06.2014 г. № 40-РЗ "О надении органов  местного самоуправления отдельными государственными полномочиями УР  по государственному жилищному надзору"</t>
  </si>
  <si>
    <t>ст 2</t>
  </si>
  <si>
    <t>30.06.2014 г. - не установлено</t>
  </si>
  <si>
    <t>Постановление Администрации г.Сарапула "О реализации Закона Удмуртской Республики от 30 июня 2014 года № 40-РЗ"</t>
  </si>
  <si>
    <t>от 01.10.2014 г. - не установлено</t>
  </si>
  <si>
    <t>Постановление Правительства УР от 14.07.2014г. № 272 "О распределении субсидий  бюджетам муниципального образования в УР в 2014 г.", Постановление Правительства УР от 26.12.2001 г. № 480 "О министерстве лестного хозяйства УР", Соглашение от 30.07.2014 г. № 10-01/0303</t>
  </si>
  <si>
    <t>24.02.2006г. , не установлен      01.01.2011-31.12.2015 г.г.</t>
  </si>
  <si>
    <t>0113, 0502, 0409</t>
  </si>
  <si>
    <t>0107</t>
  </si>
  <si>
    <t xml:space="preserve">абз. гл.3,  ст.17, ст1, п 5
</t>
  </si>
  <si>
    <t>ст. 26, п. 25</t>
  </si>
  <si>
    <t>от 16.06.2005 г.-не установлен</t>
  </si>
  <si>
    <t>19.10.2006  не установлен,  14.06.2011г. - 31.12.2013 г., от 01.01.2015 - 31.12.2020 г.</t>
  </si>
  <si>
    <t>от 21.05.2009г. -не установлен, 21.01.2010г., не установлен,   от  28.10.2011г. - 31.12.2013 г., 01.01.2015 г. - 31.12.2020 г.</t>
  </si>
  <si>
    <t xml:space="preserve"> Постановление Администрации города Сарапула от 21 09.2011 г. № 2812 "Об утверждении муниципальная целевой программы "Газификация города Сарапула" на 2011-2015 годы", 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2015-2020 годы"</t>
  </si>
  <si>
    <t xml:space="preserve"> 21.09.2011г.  -   31.12.2015г.        16.06.2005 г. - не установлен                                 01.01.2015 г. -  31.12.2020 г.</t>
  </si>
  <si>
    <t>16.06.2005г. - не установлен     01.01.2015 г.  - 31.12.2020 г.</t>
  </si>
  <si>
    <t>Решение Сарапульской Городской Думы от  15.03.2001 № 4-492 "Об утверждении Положения  "О порядке расходования средств резервного фонда Главы Администрации города Сарапула",  Постановление Главы Администрации города Сарапула  от 29.04.08г. № 1002 "Об утверждении Положениям "О резервном фонде Администрации города Сарапула", Решение  Сарапульской городской Думы  от 16.06.2005 № 12-605  "Об  утверждении Устава  МО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2015-2020 г.г."</t>
  </si>
  <si>
    <t>15.03.2001, не установлен    16.06.2005 , не установлен    01.01.2015 - 31.12.2020 г.г.</t>
  </si>
  <si>
    <t xml:space="preserve"> Распоряжение Правительства УР от 09.12.2013 г. № 816-р"О распределении бюджетных ассигнований из бюджета УР на 2013 год бюджетам муниципальных образований", Распоряжение Правительства УР от 08.12.2014 г. № 933-р "О предоставлении иных межбюджетных трансфертов из бюджета Удмуртской Республики бюджетам муниципальных образований в УР в 2014 году на премирование победителей ежегодной общественной акции "Дни защиты от экологической опасности"</t>
  </si>
  <si>
    <t>09.12.2013 г.- 31.12.2013 г.,           08.12.2014 г. - 31.12.2014 г.</t>
  </si>
  <si>
    <t>Закон УР "О  бюджете УР" на соответствующий финансовый год, Постановление  Правительства УР от 21.09.09г. № 266 "Об утверждении республиканской целевой программы "Детское школьное питание" на 2010-2014 годы, Постановление Правительства УР от 21.03.2011 г. № 65 Республиканская целевая программа "Безопасность образовательного учреждения" на 2010-2014г.г.</t>
  </si>
  <si>
    <t xml:space="preserve">  01.01.2005г.  не установлен         16.05.2005г.   не установлен</t>
  </si>
  <si>
    <t>16.06.2005, не установлен                            28.06.2007, не установлен      28.06.2007, не установлен   01.01.2015г. -31.12.2020г.</t>
  </si>
  <si>
    <t xml:space="preserve">16.06.2005, не установлен                    01.01.2010 -31.12.2015           01.01.2010 -31.12.2014         </t>
  </si>
  <si>
    <t xml:space="preserve">гл. 2. ст. 3   п.1                                         </t>
  </si>
  <si>
    <t xml:space="preserve">16.06.2005, не установлен        01.01.2015 г. - 31.12.2020 г.                </t>
  </si>
  <si>
    <t>01.01.2011г. - 31.12.2013г.                         01.01.2015г. -31.12.2020г.</t>
  </si>
  <si>
    <t>01.01.2013г. - установлен   01.01.2015г.- 31.12.2020г.</t>
  </si>
  <si>
    <t>25.05.2010г. - 31.12.1015г.   01.01.2015г. - 31.12.2020 г.</t>
  </si>
  <si>
    <t>Постановление Правительства  УР от 20.10.2014 г.  № 397  "О распределении субсидий бюджетам муниципальных образований в УР на мероприятия  по реализации муниципальных  программ  развития малого и среднего предпринимательства  на 2014 года"</t>
  </si>
  <si>
    <t>01.01.2014г. -не определен</t>
  </si>
  <si>
    <t>Закон Удмуртской Республики  от 29.12.2005г. № 79-РЗ  "О государственной молодежной политики УР" , Постановление УР от 14.12.2009 "Об утверждении Республиканской целевой программы "Организация отдыха, оздоровления и занятости детей, подростков и молодежи в УР (2011-2015 годы)"</t>
  </si>
  <si>
    <t>01.01.2011г. - 31.12.2014г.   01.01.2015г. - 31.12.2020г.</t>
  </si>
  <si>
    <t>01.01.2010г. - 31.12.2014 гг..                            01.01.2015 г. - 31.12.2020 г.</t>
  </si>
  <si>
    <t>Закон УР от 21.03.2014 г. № 11-РЗ "О реализации полномочий в сфере образования", Постановление Правительства УР от 04.09.2013 г. № 391 "Об утверждении государственной программы УР "Развитие образования" на 2013 - 2015 годы</t>
  </si>
  <si>
    <t xml:space="preserve">   01.01.2014г. -не определен        01.01.2013г. -31.12.2015г.</t>
  </si>
  <si>
    <t xml:space="preserve"> 0114, 0801, 0804</t>
  </si>
  <si>
    <t>13.11.2008г., не установлен,  04.06.2007г., не установлен  18.06.2009 г. - не установлен   01.01.2015г. - 31.12.2020г.</t>
  </si>
  <si>
    <t xml:space="preserve"> Соглашение № 27 от 30.12.2013 г. о предоставлении субвенции на финансовое обеспечение осуществления отдельных государственных полномочий по созданию и организации деятельности административных комиссий,  Постановление Администрации города Сарапула от 03.10.2014 г. №2814 "Об утверждении муниципальной программы "Муниципальное управление" на 2015- 2020 годы"</t>
  </si>
  <si>
    <t>01.01.2013 - не  установлено    01.01.2015 г. -31.12.2020г.</t>
  </si>
  <si>
    <t>Закон Удмуртской Республики  от 20.03.2008 г. № 10-РЗ " О муниципальной службе в УР", Постановление УР от 08.08.2011 г. № 278  "Об утверждении нормативов формирования  расходов  на оплату труда  депутатов, выборных должностных лиц, местного самоуправления"</t>
  </si>
  <si>
    <t>26.02.2008г. не установлен          01.01.2011 г. - не установлен</t>
  </si>
  <si>
    <t>21.10.2005,                                                   не установлен                                                                          08.07.2004, не установлен   16.01.2006 по 31.12.2009     04.11.2005,  не установить     16.06.2005, не установлен    08.07.2004, не установлен     23.09.1999, не установлен     01.01.2008 г. - не установлен</t>
  </si>
  <si>
    <t>Решение Сарапульской городской Думы от 16.06.2005г."Об  утверждении Устава  МО "Город Сарапул",</t>
  </si>
  <si>
    <t>Постановление  центральной Избирательной комиссии УР от 07.12.2006 г. № 54.15-3</t>
  </si>
  <si>
    <t>01.08.2012г -31.12.2015г.     01.01.2015 г. -31.12.2020 г.</t>
  </si>
  <si>
    <t xml:space="preserve">Постановление Правительства УР от 19.10.2009 г. № 300" Об  утвержденииреспубликанской целевой программы "Развитие автомобильных дорог в УР (2010-2027 годы)",  постановление Правительства  УР от 19 июля  2010 года № 235 "Об утверждении Правил предоставления субсидий из бюджета УР бюджетам муниципальных образований на приведение  в нормативное техническое  состояние автомобильных дорог местного значения" </t>
  </si>
  <si>
    <t>16.06.2005г. - не установлен     01.01.2015 г.  - 31.12.2020 г.    30.04.2014 г. - 31.12.2014 г.   10.06.2013 г. - 31.12.2013г.</t>
  </si>
  <si>
    <t>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2015-2020 годы",  Соглашение  о предоставлении субвенций  из бюджета УР от 30.04.2014 г. № 160 "О  предоставлении в 2014 году субсидий из бюджета УР бюджету МО "Город Сарапул" на приведение в нормативное техническое состояние автомобильных дорог местного значения, предусмотренных республиканской целевой программой "Развитие автомобильтных дорог в УР (2010-2017 годы)", Соглашение о предоставлении в 2013 году в бюджет муниципального образования "Город Сарапул" субсидий из бюджета УР на капитальный ремонт и ремонт дворовых терреторий многоквартирных домов, проездов к дворовым  территориям  многоквартирных домов населенных пунктов от10.06.2013 г. № 11</t>
  </si>
  <si>
    <t>Решение  Сарапульской городской Думы  от 16.06.2005 № 12-605  "Об  утверждении Устава  МО "Город Сарапул",  Постановление Администрации г.Сарапула от 30.09.2013 г. № 2668 "Об утверждении долгосрочной  целевой адресной  программы "Капитальный ремонт многоквартирных домов в городе Сарапуле",  Постановление Администрации города Сарапула от 3 октября 2014 г. № 2813 "Об утверждении муниципальной программы "Городское хозяйство" на 2015 - 2020 г.г."</t>
  </si>
  <si>
    <t>28.06.2007, не установлен     01.01.2015 г. - 31.12.2020  г.</t>
  </si>
  <si>
    <t>01.01.2011г.-31.12.2015г.  01.01.2015г. -31.12.2020г.</t>
  </si>
  <si>
    <t>28.06.2007г.  - не установлен         25.10.2013 г. -31.12.2014г.     01.01.2015г. -31.12.2020г.</t>
  </si>
  <si>
    <t>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2015-2020 г.г., Постановление Администрации города Сарапула  от 01.10.2013 г. № 2711 "Об утверждении Положения по организации ритуальных услуг и содержанию мест на территории города Сарапула"</t>
  </si>
  <si>
    <t xml:space="preserve">  16.06.2005г. - не установлен,  01.01.2015 г. - 31.12.2020г.,    01.10.2013 г. - не установлен</t>
  </si>
  <si>
    <t>Решение Сарапульской городской Думы  от 28.07.2005 г. № 11-630 "Об утверждении Положения "Об Администрации г.Сарапула",  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2015-2020 г.г.</t>
  </si>
  <si>
    <t>Постановление Администрации г.Сарапула от 27.12.2012 г. № 3686,  Устав МО "Город Сарапул" принят решением Сарапульской городской Думы от 16.06.2005г. № 12-605, Постановление Администрации г.Сарапула от 25.12.2013 г. № 3273 "О возложений по использованию, охране, защите и воспроизводству лесов, расположенных на территории  муниципального образования "Город Сарапул", на  муниципальное учреждение "Управление благоустройства", Постановление Администрации города Сарапула от 03.10.2014 г. № 2813 "Об утверждении муниципальной программы "Городское хозяйство" на 2015-2020 г.г.</t>
  </si>
  <si>
    <t>16.06.2005г. - не установлен                 01.01.2015г. -31.12.2020 г.</t>
  </si>
  <si>
    <t>Постановление Администрации города Сарапула от 14.06.2011 г. № 1768 "Об утверждении ведомственной целевой программы "Развитие системы управления земельными ресурсами и системы землеустройства на территории города Сарапула на 2011-2013 годы", Постановление Администрации города Сарапула от 03.10.2014 г. № 2807  Об утверждении муниципальной программы "Управление муниципальным умуществом на 2015-2020 г.г.</t>
  </si>
  <si>
    <t xml:space="preserve">                    28.06.2007, не установлен      21.03.2014, не установлен  03.10.2014г. -31.12.2020г.</t>
  </si>
  <si>
    <t>04.11.2005, не установлен        16.11.2011 г. - не определен  01.01.2015 г. - 31.12.2020г.</t>
  </si>
  <si>
    <t>Решение Сарапульской городской Думы от 28.07.2005г. № 11-630 "Об утверждении Положения "Об Администрации г.Сарапула" ,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23.11.2006 № 10-230 "Об утверждении структуры Управления имущественных отношений г. Сарапула";  Решение Сарапульской городской Думы от 16.06.2005г."Об  утверждении Устава  МО "Город Сарапул", Решение Сарапульской городской Думы от 13.11.2008 г. 12-573 "О денежном содержании лиц, замещающих выборные муниципальные должности в органах местного самоуправления"</t>
  </si>
  <si>
    <t xml:space="preserve"> Решение Сарапульской городской Думы от 16.06.2005г."Об  утверждении Устава  МО "Город Сарапул", Постановление  Главы Администрации города Сарапула УР от 03.05.06 г.  № 1111 "О внесении  изменений в Постановление Главы Администрации от 30.01.06г. № 185 "Об утверждении тарифов  муниципального  унитарного предприятия г. Сарапула "Банно-прачечный комбинат" на помывку в общем отделении бань в г. Сарапуле"; Постановление Администрации г. Сарапула от 26.11.2010г. № 3684 "Об утверждении порядка предоставлении субсидий юридическим лицам в целях возмещения затрат в связи с оказанием банных услуг населению г. Сарапула 2010году"</t>
  </si>
  <si>
    <t xml:space="preserve"> Решение Сарапульской городской Думы от 16.06.2005г."Об  утверждении Устава  МО "Город Сарапул", Постановление Администрации г. Сарапула от 25.06.2013 г. № 1710 "Об утверждении муниципальной целевой программы "Развитие информационного общества в городе Сарапуле" на 2012-2015 годы, Постановление Администрации города Сарапула от 03.10.2014 г. № 2814  Об утверждении муниципальной программы "Муниципальное управление" на 2015 -2020 годы</t>
  </si>
  <si>
    <t xml:space="preserve"> Решение Сарапульской городской Думы от 16.06.2005г."Об  утверждении Устава  МО "Город Сарапул", Решение Сарапульской городской Думы от 21.05.2009г. № 1-630 "О создании функционального финансового органа- Управления финансов г.Сарапула и об утверждении положения "Об Управлении финансов  г.Сарапула", Постановление Администрации г. Сарапула от 28.10.2011 г. № 3166 "Об утверждении муниципальной целевой программы "Повышение эффективности расходов бюджета города Сарапула (2011-2014 годы)", Постановление Администрации г.Сарапула от 03.10.2014 г. № 2804 "Об утверждении муниципальной программы "Управление муниципальными финансами муниципального образования "Город  Сарапул" на 2015 -2020 г.г."</t>
  </si>
  <si>
    <t xml:space="preserve"> Решение Сарапульской городской Думы от 16.06.2005г."Об  утверждении Устава  МО "Город Сарапул", Решение Сарапульской городской Думы от 19.10.06 № 6-211 "Об утверждении положения "Об Управлении имущественных отношений г. Сарапула", Постановление Администрации города Сарапула от 14.06.2011 г. № 1768 "Об утверждении ведомственной целевой программы "Развитие системы управления земельными ресурсами и системы землеустройства на территории города Сарапула на 2011-2014 годы", Постановление Администрации города Сарапула  от 3 октября 2014 г. № 2807 "об утверждении муниципальной программы "Управление муниципальным имуществом на 2015-2020 годы"</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</si>
  <si>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2015 - 2020 г.г."</t>
  </si>
  <si>
    <t xml:space="preserve"> Решение Сарапульской городской Думы от 16.06.2005г."Об  утверждении Устава  МО "Город Сарапул", Постановление Администрации г.Сарапула  от 29.06.2011 г. № 1966 "Об утверждении муниципальная  целевой программы культурное наследие Сарапула " на 2011-2015 годы, Постановление Администрации города Сарапула от 3 октября 2014 г. № 2811 "Об утверждении муниципальной программы "Развитие культуры" на 2015 - 2020 г.г."</t>
  </si>
  <si>
    <t xml:space="preserve"> Решение Сарапульской городской Думы от 16.06.2005г."Об  утверждении Устава  МО "Город Сарапул",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 Сарапула",  Постановление Администрации г.Сарапула от 25.10.2013 г. № 2940 "Об утверждении муниципальной программы "Доступная среда на 2013 -2015 годы",  Постановление Администрации города Сарапула от 3 октября 2014 г. № 2811 "Сохранение здоровья и формирование здорового образа жизни населения"" на 2015 - 2020 г.г."</t>
  </si>
  <si>
    <t xml:space="preserve"> Решение Сарапульской городской Думы от 16.06.2005г."Об  утверждении Устава  МО "Город Сарапул", Решение Сарапульской городской Думы от 24.11.2005 № 7-18 "Об утверждении  Положения "Об управлении образования г.Сарапула"" ,  Постановление Администрации города Сарапула от 03.10.2014 г. №2814 "Об утверждении муниципальной программы "Муниципальное управление" на 2015-2020 г.г.</t>
  </si>
  <si>
    <t xml:space="preserve"> Решение Сарапульской городской Думы от 16.06.2005г."Об  утверждении Устава  МО "Город Сарапул", Постановление Администрации г.Сарапула от 20.12.2012 г. № 3578 "О создании муниципального казенного учреждения "Служба гражданской защиты г.Сарапула" в муниципальном образовании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безопасности»на 2015-2020 г.г.</t>
  </si>
  <si>
    <t xml:space="preserve"> Решение Сарапульской городской Думы от 16.06.2005г."Об  утверждении Устава  МО "Город Сарапул", Постановление Администрации города Сарапула от 25.05.2010г. № 1755 "Об утверждении Программы поддержки и развития малого и среднего предпринимательства в городе Сарапуле на 2010г.-2015 годы", Постановление Администрации города Сарапула от 03.10.2014 г. №2805 "Об утверждении муниципальной программы "Создание условий для устойчивого экономического развития" на 2015-2020 г.г.</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</si>
  <si>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г.Сарапула от 21.03.2014 г. № 787 "Об организации и обеспечении отдыха детей в каникулярное  время в муниципальном образовании "Город Сарапул" в оздоровительный период 2014 года",  Постановление Администрации города Сарапула от 03.10.2014 г. №2809 "Об утверждении муниципальной программы "Развитие образования и воспитание" на 2015-2020 г.г.</t>
  </si>
  <si>
    <t xml:space="preserve"> Решение Сарапульской городской Думы от 16.06.2005г."Об  утверждении Устава  МО "Город Сарапул", Постановление Администрации города Сарапула от 28.09.2011 г. № 2881  "Об утверждении муниципальной целевой программы "Развитие  муниципальной службы в муниципальном образовании "Города  Сарапула" на 2011-2014 годы", Постановление Администрации города Сарапула от 03.10.2014 г. №2814 "Об утверждении муниципальной программы "Муниципальное управление" на 2015-2020 г.г.</t>
  </si>
  <si>
    <t xml:space="preserve"> Решение Сарапульской городской Думы от 16.06.2005г."Об  утверждении Устава  МО "Город Сарапул", Постановление  Администрации города Сарапула от 01.09.2011г. № 2640 "Об утверждении муниципальная  целевой программы "Энергосбережение и повышение энергетической эффективности  в бюджетной сфере и жилищно- коммунальном хозяйстве г.Сарапула УР на 2011-2014 гг.. и целевые установки до 2020 года", Постановление Администрации города Сарапула от 03.10.2014 г. № 2806  "Об  утверждении  муниципальной программы "Энергосбережение и  повышение  энергетической эффективности" на 2015-2020 годы"</t>
  </si>
  <si>
    <t>Постановление Правительства УР от 16.04.2013 г. № 168 "О распределении субсидий бюджетам муниципальных  образований в УР на обеспечение мероприятий по капитальному ремонту многоквартирных  домов и переселению граждан из аварийного жилищного фонда", Постановление  правительства УР  от 21.07.2014 г. № 285 "О распределении субсидий бюджетам УР по переселению гражданам из аврийного жилищного фонда  в 2014 году"</t>
  </si>
  <si>
    <t>16.04.2013-31.12.2013г.       21.07.2014 г. -  не установлено</t>
  </si>
  <si>
    <t>Решение Сарапульской городской Думы от 24.11.2005 № 7-18 "Об утверждении  Положения "Об управлении образования г.Сарапула"",    Решение Сарапульской городской  Думы от 28.06.2007 № 13-357 "Об утверждении Положения "Об управлении  культуры и молодежной политики г.Сарапула", Устав МО "Город Сарапул" принят решением Сарапульской городской Думы от 16.06.2005г. № 12-605, Постановление Администрации г. Сарапула от 14.02.2013 г. № 398  Об утверждении ведомственной целевой программы "Безопасность образовательного учреждения (2013 - 2014 годы)", Постановление Администрации города Сарапула  от 03.10.2010 г. № 2809 "Об утверждении муниципальной программы "Развитие образования и воспитание" на 2015 - 2020 годы"</t>
  </si>
  <si>
    <t xml:space="preserve"> Устав МО "Город Сарапул" принят решением Сарапульской городской Думы от 16.06.2005г. № 12-605, Решение Сарапульской городской Думы от  16.06.2005  №  "Об утверждении Положения "Об управлении здравоохранения", Постановление Администрации города Сарапула от 02.07.2010г.  № 2149 "Об утверждении ведомственной целевой программы "Туберкулез" на 2010- 2015 годы,    Постановление Администрации города Сарапула от 02.07.2010г. № 2146 "Об утверждении ведомственной целевой программы "Комплексные меры противодействия злоупотреблению наркотиков и их незаконному обороту"   на 2010 -2014 годы</t>
  </si>
  <si>
    <t xml:space="preserve"> Устав МО "Город Сарапул" принят решением Сарапульской городской Думы от 16.06.2005г. № 12-605Решение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2015 - 2020 г.г."</t>
  </si>
  <si>
    <t xml:space="preserve"> Устав МО "Город Сарапул" принят решением Сарапульской городской Думы от 16.06.2005г. № 12-605,  Решение Сарапульской городской  Думы от 28.06.2007 № 13-357 "Об утверждении Положения "Об управлении  культуры и молодежной политики г. Сарапула", Устав МБУК "Музей истории культуры среднего Прикамья"  утвержден приказом Уки МП от 16.11.11 г. № 99, Постановление Администрации  города Сарапула  от 03.10.2014 г. №  2808 "Об утверждении  муниципальной программы «Развитие культуры» на 2015-2020 г.г."</t>
  </si>
  <si>
    <t xml:space="preserve"> Устав МО "Город Сарапул" принят решением Сарапульской городской Думы от 16.06.2005г. № 12-605, Решение Сарапульской городской Думы от 13.11.2008г. № 14-575 "О внесении изменений в Положение "О Почетном гражданине города Сарапула"", Постановление Главы Администрации г. Сарапула от 04.06.2007г. № 1455 "Об утверждении Положения "Об оказании адресной социальной помощи гражданам города Сарапула находящимся в трудной жизненной ситуации",  Решение  Сарапульской городской Думы от 18.06.2009г.  № 9-646 Об утверждении Положения о пенсионном обеспечении муниципальных служащих муниципального образования "Город Сарапул", пенсионном обеспечении депутата Сарапульской городской Думы, осуществляющего свои полномочия на постоянной основе, об утверждении Правил обращения за пенсией за выслугу лет муниципальных служащих муниципального образования "Город Сарапул" , ее назначения и выплаты,    Постановление Администрации города Сарапула от 03.10.2014 г. №2814 "Об утверждении муниципальной программы "Муниципальное управление" на 2015-2020 г.г.</t>
  </si>
  <si>
    <t>Исполнитель:</t>
  </si>
  <si>
    <t>Решетова Л.Н.   (т.  4-19-33)</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</si>
</sst>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 ;[Red]\-0.00\ "/>
    <numFmt numFmtId="173" formatCode="0_ ;\-0\ "/>
    <numFmt numFmtId="174" formatCode="0.0"/>
    <numFmt numFmtId="175" formatCode="#,##0.0"/>
    <numFmt numFmtId="176" formatCode="[$-FC19]d\ mmmm\ yyyy\ &quot;г.&quot;"/>
    <numFmt numFmtId="177" formatCode="_-* #,##0.0_р_._-;\-* #,##0.0_р_._-;_-* &quot;-&quot;??_р_._-;_-@_-"/>
    <numFmt numFmtId="178" formatCode="_-* #,##0.0_р_._-;\-* #,##0.0_р_._-;_-* &quot;-&quot;?_р_._-;_-@_-"/>
    <numFmt numFmtId="179" formatCode="_-* #,##0_р_._-;\-* #,##0_р_._-;_-* &quot;-&quot;??_р_._-;_-@_-"/>
    <numFmt numFmtId="180" formatCode="_-* #,##0.000_р_._-;\-* #,##0.000_р_._-;_-* &quot;-&quot;??_р_._-;_-@_-"/>
  </numFmts>
  <fonts count="51">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Arial"/>
      <family val="2"/>
    </font>
    <font>
      <sz val="10"/>
      <color indexed="9"/>
      <name val="Arial Cyr"/>
      <family val="0"/>
    </font>
    <font>
      <sz val="10"/>
      <name val="Times New Roman"/>
      <family val="1"/>
    </font>
    <font>
      <b/>
      <sz val="16"/>
      <name val="Arial"/>
      <family val="2"/>
    </font>
    <font>
      <b/>
      <sz val="14"/>
      <name val="Arial"/>
      <family val="2"/>
    </font>
    <font>
      <sz val="10"/>
      <color indexed="8"/>
      <name val="Arial"/>
      <family val="2"/>
    </font>
    <font>
      <sz val="10"/>
      <name val="Arial"/>
      <family val="2"/>
    </font>
    <font>
      <sz val="14"/>
      <name val="Arial Cyr"/>
      <family val="0"/>
    </font>
    <font>
      <sz val="11"/>
      <name val="Times New Roman"/>
      <family val="1"/>
    </font>
    <font>
      <b/>
      <sz val="10"/>
      <color indexed="8"/>
      <name val="Arial"/>
      <family val="2"/>
    </font>
    <font>
      <b/>
      <sz val="10"/>
      <name val="Arial"/>
      <family val="2"/>
    </font>
    <font>
      <sz val="10"/>
      <color indexed="8"/>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color indexed="10"/>
      <name val="Arial"/>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2" fillId="0" borderId="0">
      <alignment/>
      <protection/>
    </xf>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61">
    <xf numFmtId="0" fontId="0" fillId="0" borderId="0" xfId="0" applyAlignment="1">
      <alignment/>
    </xf>
    <xf numFmtId="0" fontId="7" fillId="33" borderId="0" xfId="0" applyFont="1" applyFill="1" applyAlignment="1">
      <alignment/>
    </xf>
    <xf numFmtId="0" fontId="6" fillId="33" borderId="0" xfId="0" applyFont="1" applyFill="1" applyAlignment="1">
      <alignment horizontal="center" vertical="top"/>
    </xf>
    <xf numFmtId="0" fontId="6" fillId="33" borderId="0" xfId="0" applyFont="1" applyFill="1" applyAlignment="1">
      <alignment vertical="top"/>
    </xf>
    <xf numFmtId="0" fontId="7" fillId="33" borderId="10" xfId="0" applyFont="1" applyFill="1" applyBorder="1" applyAlignment="1">
      <alignment/>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7" fillId="33" borderId="10" xfId="0" applyFont="1" applyFill="1" applyBorder="1" applyAlignment="1">
      <alignment shrinkToFit="1"/>
    </xf>
    <xf numFmtId="0" fontId="0" fillId="33" borderId="12" xfId="0" applyNumberFormat="1" applyFont="1" applyFill="1" applyBorder="1" applyAlignment="1">
      <alignment horizontal="left" vertical="top" shrinkToFit="1"/>
    </xf>
    <xf numFmtId="0" fontId="0" fillId="33" borderId="12" xfId="0" applyNumberFormat="1" applyFont="1" applyFill="1" applyBorder="1" applyAlignment="1">
      <alignment horizontal="center" vertical="top" shrinkToFit="1"/>
    </xf>
    <xf numFmtId="174" fontId="0" fillId="33" borderId="12" xfId="0" applyNumberFormat="1" applyFont="1" applyFill="1" applyBorder="1" applyAlignment="1">
      <alignment vertical="top" shrinkToFit="1"/>
    </xf>
    <xf numFmtId="0" fontId="0" fillId="33" borderId="12" xfId="0" applyNumberFormat="1" applyFont="1" applyFill="1" applyBorder="1" applyAlignment="1">
      <alignment horizontal="left" vertical="top" wrapText="1"/>
    </xf>
    <xf numFmtId="0" fontId="0" fillId="33" borderId="12" xfId="0" applyNumberFormat="1" applyFill="1" applyBorder="1" applyAlignment="1">
      <alignment horizontal="center" vertical="top" wrapText="1"/>
    </xf>
    <xf numFmtId="49" fontId="0" fillId="33" borderId="12" xfId="0" applyNumberFormat="1" applyFont="1" applyFill="1" applyBorder="1" applyAlignment="1">
      <alignment horizontal="center" vertical="top" wrapText="1" shrinkToFit="1"/>
    </xf>
    <xf numFmtId="0" fontId="0" fillId="33" borderId="12" xfId="0" applyNumberFormat="1" applyFont="1" applyFill="1" applyBorder="1" applyAlignment="1">
      <alignment horizontal="left" vertical="top" wrapText="1" shrinkToFit="1"/>
    </xf>
    <xf numFmtId="0" fontId="0" fillId="34" borderId="12" xfId="0" applyNumberFormat="1" applyFill="1" applyBorder="1" applyAlignment="1">
      <alignment horizontal="center" vertical="top" wrapText="1"/>
    </xf>
    <xf numFmtId="0" fontId="0" fillId="34" borderId="12" xfId="0" applyNumberFormat="1" applyFont="1" applyFill="1" applyBorder="1" applyAlignment="1">
      <alignment horizontal="left" vertical="top" wrapText="1"/>
    </xf>
    <xf numFmtId="0" fontId="0" fillId="34" borderId="12" xfId="0" applyNumberFormat="1" applyFont="1" applyFill="1" applyBorder="1" applyAlignment="1">
      <alignment horizontal="center" vertical="top" shrinkToFit="1"/>
    </xf>
    <xf numFmtId="49" fontId="0" fillId="34" borderId="12" xfId="0" applyNumberFormat="1" applyFont="1" applyFill="1" applyBorder="1" applyAlignment="1">
      <alignment horizontal="center" vertical="top" wrapText="1" shrinkToFit="1"/>
    </xf>
    <xf numFmtId="0" fontId="0" fillId="34" borderId="12" xfId="0" applyNumberFormat="1" applyFont="1" applyFill="1" applyBorder="1" applyAlignment="1">
      <alignment horizontal="left" vertical="top" shrinkToFit="1"/>
    </xf>
    <xf numFmtId="0" fontId="0" fillId="34" borderId="12" xfId="0" applyNumberFormat="1" applyFont="1" applyFill="1" applyBorder="1" applyAlignment="1">
      <alignment horizontal="left" vertical="top" wrapText="1" shrinkToFit="1"/>
    </xf>
    <xf numFmtId="49" fontId="0" fillId="33" borderId="12" xfId="0" applyNumberFormat="1" applyFill="1" applyBorder="1" applyAlignment="1">
      <alignment horizontal="center" vertical="top" wrapText="1" shrinkToFit="1"/>
    </xf>
    <xf numFmtId="0" fontId="0" fillId="33" borderId="12" xfId="0" applyNumberFormat="1" applyFill="1" applyBorder="1" applyAlignment="1">
      <alignment horizontal="center" vertical="top" shrinkToFit="1"/>
    </xf>
    <xf numFmtId="0" fontId="0" fillId="33" borderId="12" xfId="0" applyNumberFormat="1" applyFill="1" applyBorder="1" applyAlignment="1">
      <alignment horizontal="left" vertical="top" wrapText="1"/>
    </xf>
    <xf numFmtId="0" fontId="0" fillId="33" borderId="12" xfId="0" applyNumberFormat="1" applyFont="1" applyFill="1" applyBorder="1" applyAlignment="1">
      <alignment horizontal="left" vertical="top" wrapText="1"/>
    </xf>
    <xf numFmtId="0" fontId="0" fillId="33" borderId="12" xfId="0" applyNumberFormat="1" applyFont="1" applyFill="1" applyBorder="1" applyAlignment="1">
      <alignment horizontal="center" vertical="top" shrinkToFit="1"/>
    </xf>
    <xf numFmtId="174" fontId="0" fillId="34" borderId="0" xfId="0" applyNumberFormat="1" applyFont="1" applyFill="1" applyBorder="1" applyAlignment="1">
      <alignment vertical="top" shrinkToFit="1"/>
    </xf>
    <xf numFmtId="49" fontId="0" fillId="34" borderId="12" xfId="0" applyNumberFormat="1" applyFill="1" applyBorder="1" applyAlignment="1">
      <alignment horizontal="center" vertical="top" wrapText="1" shrinkToFit="1"/>
    </xf>
    <xf numFmtId="174" fontId="0" fillId="35" borderId="12" xfId="0" applyNumberFormat="1" applyFont="1" applyFill="1" applyBorder="1" applyAlignment="1">
      <alignment vertical="top" shrinkToFit="1"/>
    </xf>
    <xf numFmtId="0" fontId="8" fillId="35" borderId="13" xfId="0" applyFont="1" applyFill="1" applyBorder="1" applyAlignment="1">
      <alignment horizontal="center" wrapText="1"/>
    </xf>
    <xf numFmtId="0" fontId="8" fillId="35" borderId="14" xfId="0" applyFont="1" applyFill="1" applyBorder="1" applyAlignment="1">
      <alignment horizontal="center" vertical="top" wrapText="1"/>
    </xf>
    <xf numFmtId="0" fontId="8" fillId="35" borderId="12" xfId="0" applyFont="1" applyFill="1" applyBorder="1" applyAlignment="1">
      <alignment horizontal="center" vertical="center" wrapText="1"/>
    </xf>
    <xf numFmtId="174" fontId="0" fillId="35" borderId="12" xfId="0" applyNumberFormat="1" applyFont="1" applyFill="1" applyBorder="1" applyAlignment="1">
      <alignment vertical="top" shrinkToFit="1"/>
    </xf>
    <xf numFmtId="0" fontId="0" fillId="35" borderId="0" xfId="0" applyFill="1" applyAlignment="1">
      <alignment/>
    </xf>
    <xf numFmtId="0" fontId="6" fillId="35" borderId="0" xfId="0" applyFont="1" applyFill="1" applyAlignment="1">
      <alignment vertical="top"/>
    </xf>
    <xf numFmtId="174" fontId="0" fillId="35" borderId="0" xfId="0" applyNumberFormat="1" applyFill="1" applyAlignment="1">
      <alignment/>
    </xf>
    <xf numFmtId="0" fontId="11" fillId="36" borderId="15" xfId="0" applyNumberFormat="1" applyFont="1" applyFill="1" applyBorder="1" applyAlignment="1" applyProtection="1">
      <alignment horizontal="right" vertical="center" wrapText="1" shrinkToFit="1"/>
      <protection locked="0"/>
    </xf>
    <xf numFmtId="14" fontId="11" fillId="36" borderId="15" xfId="0" applyNumberFormat="1" applyFont="1" applyFill="1" applyBorder="1" applyAlignment="1" applyProtection="1">
      <alignment horizontal="right" vertical="center" wrapText="1" shrinkToFit="1"/>
      <protection locked="0"/>
    </xf>
    <xf numFmtId="0" fontId="0" fillId="34" borderId="12" xfId="0" applyNumberFormat="1" applyFill="1" applyBorder="1" applyAlignment="1">
      <alignment horizontal="left" vertical="top" wrapText="1" shrinkToFit="1"/>
    </xf>
    <xf numFmtId="0" fontId="0" fillId="35" borderId="12" xfId="0" applyNumberFormat="1" applyFont="1" applyFill="1" applyBorder="1" applyAlignment="1">
      <alignment horizontal="left" vertical="top" shrinkToFit="1"/>
    </xf>
    <xf numFmtId="0" fontId="0" fillId="33" borderId="12" xfId="0" applyNumberFormat="1" applyFill="1" applyBorder="1" applyAlignment="1">
      <alignment horizontal="right" vertical="top" wrapText="1" shrinkToFit="1"/>
    </xf>
    <xf numFmtId="0" fontId="0" fillId="33" borderId="12" xfId="0" applyNumberFormat="1" applyFill="1" applyBorder="1" applyAlignment="1">
      <alignment horizontal="left" vertical="top" wrapText="1" shrinkToFit="1"/>
    </xf>
    <xf numFmtId="0" fontId="2" fillId="33" borderId="12" xfId="0" applyNumberFormat="1" applyFont="1" applyFill="1" applyBorder="1" applyAlignment="1">
      <alignment horizontal="left" vertical="top" shrinkToFit="1"/>
    </xf>
    <xf numFmtId="0" fontId="0" fillId="33" borderId="12" xfId="0" applyNumberFormat="1" applyFill="1" applyBorder="1" applyAlignment="1">
      <alignment horizontal="left" vertical="center" wrapText="1" shrinkToFit="1"/>
    </xf>
    <xf numFmtId="0" fontId="11" fillId="36" borderId="15" xfId="0" applyNumberFormat="1" applyFont="1" applyFill="1" applyBorder="1" applyAlignment="1" applyProtection="1">
      <alignment horizontal="left" vertical="top" wrapText="1" shrinkToFit="1"/>
      <protection locked="0"/>
    </xf>
    <xf numFmtId="0" fontId="0" fillId="35" borderId="12" xfId="0" applyNumberFormat="1" applyFont="1" applyFill="1" applyBorder="1" applyAlignment="1">
      <alignment horizontal="left" vertical="top" wrapText="1" shrinkToFit="1"/>
    </xf>
    <xf numFmtId="0" fontId="13" fillId="0" borderId="0" xfId="0" applyFont="1" applyAlignment="1">
      <alignment/>
    </xf>
    <xf numFmtId="0" fontId="11" fillId="36" borderId="15" xfId="0" applyNumberFormat="1" applyFont="1" applyFill="1" applyBorder="1" applyAlignment="1" applyProtection="1">
      <alignment horizontal="left" vertical="center" wrapText="1" shrinkToFit="1"/>
      <protection locked="0"/>
    </xf>
    <xf numFmtId="0" fontId="0" fillId="33" borderId="12" xfId="0" applyNumberFormat="1" applyFont="1" applyFill="1" applyBorder="1" applyAlignment="1">
      <alignment horizontal="left" vertical="top" wrapText="1" shrinkToFit="1"/>
    </xf>
    <xf numFmtId="0" fontId="0" fillId="35" borderId="12" xfId="0" applyFill="1" applyBorder="1" applyAlignment="1">
      <alignment vertical="top"/>
    </xf>
    <xf numFmtId="0" fontId="12" fillId="35" borderId="15" xfId="53" applyFont="1" applyFill="1" applyBorder="1" applyAlignment="1" applyProtection="1">
      <alignment vertical="top" wrapText="1"/>
      <protection locked="0"/>
    </xf>
    <xf numFmtId="0" fontId="0" fillId="33" borderId="12" xfId="0" applyNumberFormat="1" applyFont="1" applyFill="1" applyBorder="1" applyAlignment="1">
      <alignment horizontal="left" vertical="top" shrinkToFit="1"/>
    </xf>
    <xf numFmtId="0" fontId="0" fillId="34" borderId="12" xfId="0" applyNumberFormat="1" applyFont="1" applyFill="1" applyBorder="1" applyAlignment="1">
      <alignment horizontal="left" vertical="top" wrapText="1"/>
    </xf>
    <xf numFmtId="0" fontId="0" fillId="34" borderId="12" xfId="0" applyNumberFormat="1" applyFont="1" applyFill="1" applyBorder="1" applyAlignment="1">
      <alignment horizontal="center" vertical="top" wrapText="1"/>
    </xf>
    <xf numFmtId="0" fontId="0" fillId="34" borderId="12" xfId="0" applyNumberFormat="1" applyFont="1" applyFill="1" applyBorder="1" applyAlignment="1">
      <alignment horizontal="center" vertical="top" shrinkToFit="1"/>
    </xf>
    <xf numFmtId="49" fontId="0" fillId="34" borderId="12" xfId="0" applyNumberFormat="1" applyFont="1" applyFill="1" applyBorder="1" applyAlignment="1">
      <alignment horizontal="center" vertical="top" wrapText="1" shrinkToFit="1"/>
    </xf>
    <xf numFmtId="0" fontId="0" fillId="34" borderId="12" xfId="0" applyNumberFormat="1" applyFont="1" applyFill="1" applyBorder="1" applyAlignment="1">
      <alignment horizontal="left" vertical="top" wrapText="1" shrinkToFit="1"/>
    </xf>
    <xf numFmtId="0" fontId="14" fillId="0" borderId="12" xfId="0" applyFont="1" applyBorder="1" applyAlignment="1">
      <alignment horizontal="left" vertical="top" wrapText="1"/>
    </xf>
    <xf numFmtId="0" fontId="0" fillId="34" borderId="12" xfId="0" applyNumberFormat="1" applyFont="1" applyFill="1" applyBorder="1" applyAlignment="1">
      <alignment horizontal="left" vertical="top" shrinkToFit="1"/>
    </xf>
    <xf numFmtId="0" fontId="14" fillId="0" borderId="0" xfId="0" applyFont="1" applyAlignment="1">
      <alignment wrapText="1"/>
    </xf>
    <xf numFmtId="0" fontId="48" fillId="34" borderId="12" xfId="0" applyNumberFormat="1" applyFont="1" applyFill="1" applyBorder="1" applyAlignment="1">
      <alignment horizontal="left" vertical="top" shrinkToFit="1"/>
    </xf>
    <xf numFmtId="0" fontId="48" fillId="34" borderId="12" xfId="0" applyNumberFormat="1" applyFont="1" applyFill="1" applyBorder="1" applyAlignment="1">
      <alignment horizontal="center" vertical="top" shrinkToFit="1"/>
    </xf>
    <xf numFmtId="0" fontId="48" fillId="34" borderId="13" xfId="0" applyNumberFormat="1" applyFont="1" applyFill="1" applyBorder="1" applyAlignment="1">
      <alignment horizontal="left" vertical="top" shrinkToFit="1"/>
    </xf>
    <xf numFmtId="0" fontId="11" fillId="36" borderId="15" xfId="0" applyNumberFormat="1" applyFont="1" applyFill="1" applyBorder="1" applyAlignment="1" applyProtection="1">
      <alignment horizontal="left" vertical="center" wrapText="1" shrinkToFit="1"/>
      <protection locked="0"/>
    </xf>
    <xf numFmtId="0" fontId="15" fillId="36" borderId="15" xfId="0" applyNumberFormat="1" applyFont="1" applyFill="1" applyBorder="1" applyAlignment="1" applyProtection="1">
      <alignment horizontal="center" vertical="center" wrapText="1" shrinkToFit="1"/>
      <protection locked="0"/>
    </xf>
    <xf numFmtId="0" fontId="11" fillId="36" borderId="12" xfId="0" applyNumberFormat="1" applyFont="1" applyFill="1" applyBorder="1" applyAlignment="1" applyProtection="1">
      <alignment horizontal="right" vertical="center" wrapText="1" shrinkToFit="1"/>
      <protection locked="0"/>
    </xf>
    <xf numFmtId="0" fontId="11" fillId="36" borderId="16" xfId="0" applyNumberFormat="1" applyFont="1" applyFill="1" applyBorder="1" applyAlignment="1" applyProtection="1">
      <alignment horizontal="left" vertical="center" wrapText="1" shrinkToFit="1"/>
      <protection locked="0"/>
    </xf>
    <xf numFmtId="0" fontId="11" fillId="36" borderId="16" xfId="0" applyNumberFormat="1" applyFont="1" applyFill="1" applyBorder="1" applyAlignment="1" applyProtection="1">
      <alignment horizontal="center" vertical="center" wrapText="1" shrinkToFit="1"/>
      <protection locked="0"/>
    </xf>
    <xf numFmtId="0" fontId="11" fillId="36" borderId="16" xfId="0" applyNumberFormat="1" applyFont="1" applyFill="1" applyBorder="1" applyAlignment="1" applyProtection="1">
      <alignment horizontal="right" vertical="center" wrapText="1" shrinkToFit="1"/>
      <protection locked="0"/>
    </xf>
    <xf numFmtId="0" fontId="11" fillId="36" borderId="16" xfId="0" applyNumberFormat="1" applyFont="1" applyFill="1" applyBorder="1" applyAlignment="1" applyProtection="1">
      <alignment horizontal="right" vertical="center" wrapText="1" shrinkToFit="1"/>
      <protection locked="0"/>
    </xf>
    <xf numFmtId="14" fontId="11" fillId="36" borderId="16" xfId="0" applyNumberFormat="1" applyFont="1" applyFill="1" applyBorder="1" applyAlignment="1" applyProtection="1">
      <alignment horizontal="right" vertical="center" wrapText="1" shrinkToFit="1"/>
      <protection locked="0"/>
    </xf>
    <xf numFmtId="0" fontId="11" fillId="36" borderId="17" xfId="0" applyNumberFormat="1" applyFont="1" applyFill="1" applyBorder="1" applyAlignment="1" applyProtection="1">
      <alignment horizontal="right" vertical="center" wrapText="1" shrinkToFit="1"/>
      <protection locked="0"/>
    </xf>
    <xf numFmtId="0" fontId="0" fillId="35" borderId="12" xfId="0" applyFont="1" applyFill="1" applyBorder="1" applyAlignment="1">
      <alignment vertical="top"/>
    </xf>
    <xf numFmtId="0" fontId="48" fillId="34" borderId="14" xfId="0" applyNumberFormat="1" applyFont="1" applyFill="1" applyBorder="1" applyAlignment="1">
      <alignment horizontal="left" vertical="top" shrinkToFit="1"/>
    </xf>
    <xf numFmtId="0" fontId="12" fillId="36" borderId="15" xfId="0" applyNumberFormat="1" applyFont="1" applyFill="1" applyBorder="1" applyAlignment="1" applyProtection="1">
      <alignment horizontal="left" vertical="center" wrapText="1" shrinkToFit="1"/>
      <protection locked="0"/>
    </xf>
    <xf numFmtId="0" fontId="12" fillId="36" borderId="15" xfId="0" applyNumberFormat="1" applyFont="1" applyFill="1" applyBorder="1" applyAlignment="1" applyProtection="1">
      <alignment horizontal="center" vertical="center" wrapText="1" shrinkToFit="1"/>
      <protection locked="0"/>
    </xf>
    <xf numFmtId="0" fontId="12" fillId="36" borderId="15" xfId="0" applyNumberFormat="1" applyFont="1" applyFill="1" applyBorder="1" applyAlignment="1" applyProtection="1">
      <alignment horizontal="right" vertical="center" wrapText="1" shrinkToFit="1"/>
      <protection locked="0"/>
    </xf>
    <xf numFmtId="14" fontId="11" fillId="36" borderId="17" xfId="0" applyNumberFormat="1" applyFont="1" applyFill="1" applyBorder="1" applyAlignment="1" applyProtection="1">
      <alignment horizontal="right" vertical="center" wrapText="1" shrinkToFit="1"/>
      <protection locked="0"/>
    </xf>
    <xf numFmtId="0" fontId="14" fillId="0" borderId="12" xfId="0" applyFont="1" applyBorder="1" applyAlignment="1">
      <alignment horizontal="justify" vertical="center" wrapText="1"/>
    </xf>
    <xf numFmtId="14" fontId="11" fillId="36" borderId="12" xfId="0" applyNumberFormat="1" applyFont="1" applyFill="1" applyBorder="1" applyAlignment="1" applyProtection="1">
      <alignment horizontal="right" vertical="center" wrapText="1" shrinkToFit="1"/>
      <protection locked="0"/>
    </xf>
    <xf numFmtId="0" fontId="11" fillId="36" borderId="18" xfId="0" applyNumberFormat="1" applyFont="1" applyFill="1" applyBorder="1" applyAlignment="1" applyProtection="1">
      <alignment horizontal="right" vertical="center" wrapText="1" shrinkToFit="1"/>
      <protection locked="0"/>
    </xf>
    <xf numFmtId="0" fontId="11" fillId="36" borderId="19" xfId="0" applyNumberFormat="1" applyFont="1" applyFill="1" applyBorder="1" applyAlignment="1" applyProtection="1">
      <alignment horizontal="right" vertical="center" wrapText="1" shrinkToFit="1"/>
      <protection locked="0"/>
    </xf>
    <xf numFmtId="0" fontId="16" fillId="36" borderId="15" xfId="0" applyNumberFormat="1" applyFont="1" applyFill="1" applyBorder="1" applyAlignment="1" applyProtection="1">
      <alignment horizontal="center" vertical="center" wrapText="1" shrinkToFit="1"/>
      <protection locked="0"/>
    </xf>
    <xf numFmtId="0" fontId="48" fillId="35" borderId="14" xfId="0" applyNumberFormat="1" applyFont="1" applyFill="1" applyBorder="1" applyAlignment="1">
      <alignment horizontal="left" vertical="top" shrinkToFit="1"/>
    </xf>
    <xf numFmtId="49" fontId="0" fillId="34" borderId="12" xfId="0" applyNumberFormat="1" applyFont="1" applyFill="1" applyBorder="1" applyAlignment="1">
      <alignment horizontal="center" vertical="center" wrapText="1" shrinkToFit="1"/>
    </xf>
    <xf numFmtId="0" fontId="11" fillId="35" borderId="15" xfId="0" applyNumberFormat="1" applyFont="1" applyFill="1" applyBorder="1" applyAlignment="1" applyProtection="1">
      <alignment horizontal="left" vertical="center" wrapText="1" shrinkToFit="1"/>
      <protection locked="0"/>
    </xf>
    <xf numFmtId="0" fontId="11" fillId="35" borderId="15" xfId="0" applyNumberFormat="1" applyFont="1" applyFill="1" applyBorder="1" applyAlignment="1" applyProtection="1">
      <alignment horizontal="center" vertical="center" wrapText="1" shrinkToFit="1"/>
      <protection locked="0"/>
    </xf>
    <xf numFmtId="0" fontId="11" fillId="36" borderId="15" xfId="0" applyNumberFormat="1" applyFont="1" applyFill="1" applyBorder="1" applyAlignment="1" applyProtection="1">
      <alignment horizontal="right" vertical="center" wrapText="1" shrinkToFit="1"/>
      <protection locked="0"/>
    </xf>
    <xf numFmtId="0" fontId="11" fillId="36" borderId="15" xfId="0" applyNumberFormat="1" applyFont="1" applyFill="1" applyBorder="1" applyAlignment="1" applyProtection="1">
      <alignment horizontal="center" vertical="center" wrapText="1" shrinkToFit="1"/>
      <protection locked="0"/>
    </xf>
    <xf numFmtId="14" fontId="11" fillId="36" borderId="15" xfId="0" applyNumberFormat="1" applyFont="1" applyFill="1" applyBorder="1" applyAlignment="1" applyProtection="1">
      <alignment horizontal="right" vertical="center" wrapText="1" shrinkToFit="1"/>
      <protection locked="0"/>
    </xf>
    <xf numFmtId="0" fontId="11" fillId="36" borderId="17" xfId="0" applyNumberFormat="1" applyFont="1" applyFill="1" applyBorder="1" applyAlignment="1" applyProtection="1">
      <alignment horizontal="right" vertical="center" wrapText="1" shrinkToFit="1"/>
      <protection locked="0"/>
    </xf>
    <xf numFmtId="0" fontId="12" fillId="0" borderId="12" xfId="0" applyFont="1" applyBorder="1" applyAlignment="1">
      <alignment wrapText="1"/>
    </xf>
    <xf numFmtId="0" fontId="15" fillId="36" borderId="18" xfId="0" applyNumberFormat="1" applyFont="1" applyFill="1" applyBorder="1" applyAlignment="1" applyProtection="1">
      <alignment horizontal="center" vertical="center" wrapText="1" shrinkToFit="1"/>
      <protection locked="0"/>
    </xf>
    <xf numFmtId="0" fontId="12" fillId="0" borderId="12" xfId="0" applyFont="1" applyBorder="1" applyAlignment="1">
      <alignment horizontal="justify" vertical="center"/>
    </xf>
    <xf numFmtId="0" fontId="12" fillId="0" borderId="12" xfId="0" applyFont="1" applyBorder="1" applyAlignment="1">
      <alignment horizontal="justify" vertical="center" wrapText="1"/>
    </xf>
    <xf numFmtId="0" fontId="0" fillId="34" borderId="12" xfId="0" applyNumberFormat="1" applyFont="1" applyFill="1" applyBorder="1" applyAlignment="1">
      <alignment horizontal="right" shrinkToFit="1"/>
    </xf>
    <xf numFmtId="0" fontId="11" fillId="36" borderId="20" xfId="0" applyNumberFormat="1" applyFont="1" applyFill="1" applyBorder="1" applyAlignment="1" applyProtection="1">
      <alignment horizontal="left" vertical="center" wrapText="1" shrinkToFit="1"/>
      <protection locked="0"/>
    </xf>
    <xf numFmtId="0" fontId="15" fillId="36" borderId="16" xfId="0" applyNumberFormat="1" applyFont="1" applyFill="1" applyBorder="1" applyAlignment="1" applyProtection="1">
      <alignment horizontal="center" vertical="center" wrapText="1" shrinkToFit="1"/>
      <protection locked="0"/>
    </xf>
    <xf numFmtId="0" fontId="11" fillId="36" borderId="13" xfId="0" applyNumberFormat="1" applyFont="1" applyFill="1" applyBorder="1" applyAlignment="1" applyProtection="1">
      <alignment horizontal="left" vertical="center" wrapText="1" shrinkToFit="1"/>
      <protection locked="0"/>
    </xf>
    <xf numFmtId="0" fontId="15" fillId="36" borderId="12" xfId="0" applyNumberFormat="1" applyFont="1" applyFill="1" applyBorder="1" applyAlignment="1" applyProtection="1">
      <alignment horizontal="center" vertical="center" wrapText="1" shrinkToFit="1"/>
      <protection locked="0"/>
    </xf>
    <xf numFmtId="14" fontId="11" fillId="36" borderId="21" xfId="0" applyNumberFormat="1" applyFont="1" applyFill="1" applyBorder="1" applyAlignment="1" applyProtection="1">
      <alignment horizontal="right" vertical="center" wrapText="1" shrinkToFit="1"/>
      <protection locked="0"/>
    </xf>
    <xf numFmtId="0" fontId="8" fillId="0" borderId="12" xfId="0" applyFont="1" applyBorder="1" applyAlignment="1">
      <alignment horizontal="justify" vertical="center" wrapText="1"/>
    </xf>
    <xf numFmtId="0" fontId="11" fillId="36" borderId="11" xfId="0" applyNumberFormat="1" applyFont="1" applyFill="1" applyBorder="1" applyAlignment="1" applyProtection="1">
      <alignment horizontal="right" vertical="center" wrapText="1" shrinkToFit="1"/>
      <protection locked="0"/>
    </xf>
    <xf numFmtId="0" fontId="8" fillId="0" borderId="0" xfId="0" applyFont="1" applyAlignment="1">
      <alignment wrapText="1"/>
    </xf>
    <xf numFmtId="0" fontId="14" fillId="35" borderId="12" xfId="0" applyFont="1" applyFill="1" applyBorder="1" applyAlignment="1">
      <alignment horizontal="justify" vertical="center" wrapText="1"/>
    </xf>
    <xf numFmtId="0" fontId="15" fillId="36" borderId="11" xfId="0" applyNumberFormat="1" applyFont="1" applyFill="1" applyBorder="1" applyAlignment="1" applyProtection="1">
      <alignment horizontal="center" vertical="center" wrapText="1" shrinkToFit="1"/>
      <protection locked="0"/>
    </xf>
    <xf numFmtId="0" fontId="11" fillId="36" borderId="14" xfId="0" applyNumberFormat="1" applyFont="1" applyFill="1" applyBorder="1" applyAlignment="1" applyProtection="1">
      <alignment horizontal="right" vertical="center" wrapText="1" shrinkToFit="1"/>
      <protection locked="0"/>
    </xf>
    <xf numFmtId="14" fontId="11" fillId="36" borderId="12" xfId="0" applyNumberFormat="1" applyFont="1" applyFill="1" applyBorder="1" applyAlignment="1" applyProtection="1">
      <alignment horizontal="left" vertical="center" wrapText="1" shrinkToFit="1"/>
      <protection locked="0"/>
    </xf>
    <xf numFmtId="49" fontId="0" fillId="33" borderId="12" xfId="0" applyNumberFormat="1" applyFont="1" applyFill="1" applyBorder="1" applyAlignment="1">
      <alignment horizontal="center" vertical="top" wrapText="1" shrinkToFit="1"/>
    </xf>
    <xf numFmtId="0" fontId="11" fillId="36" borderId="16" xfId="0" applyNumberFormat="1" applyFont="1" applyFill="1" applyBorder="1" applyAlignment="1" applyProtection="1">
      <alignment horizontal="left" vertical="top" wrapText="1" shrinkToFit="1"/>
      <protection locked="0"/>
    </xf>
    <xf numFmtId="0" fontId="11" fillId="36" borderId="12" xfId="0" applyNumberFormat="1" applyFont="1" applyFill="1" applyBorder="1" applyAlignment="1" applyProtection="1">
      <alignment horizontal="left" vertical="top" wrapText="1" shrinkToFit="1"/>
      <protection locked="0"/>
    </xf>
    <xf numFmtId="0" fontId="0" fillId="35" borderId="12" xfId="0" applyNumberFormat="1" applyFont="1" applyFill="1" applyBorder="1" applyAlignment="1">
      <alignment horizontal="left" vertical="top" wrapText="1" shrinkToFit="1"/>
    </xf>
    <xf numFmtId="43" fontId="0" fillId="35" borderId="0" xfId="61" applyFont="1" applyFill="1" applyAlignment="1">
      <alignment/>
    </xf>
    <xf numFmtId="0" fontId="11" fillId="36" borderId="15" xfId="0" applyNumberFormat="1" applyFont="1" applyFill="1" applyBorder="1" applyAlignment="1" applyProtection="1">
      <alignment horizontal="right" vertical="top" wrapText="1" shrinkToFit="1"/>
      <protection locked="0"/>
    </xf>
    <xf numFmtId="0" fontId="0" fillId="35" borderId="12" xfId="0" applyFill="1" applyBorder="1" applyAlignment="1">
      <alignment/>
    </xf>
    <xf numFmtId="0" fontId="14" fillId="35" borderId="0" xfId="0" applyFont="1" applyFill="1" applyAlignment="1">
      <alignment vertical="top" wrapText="1"/>
    </xf>
    <xf numFmtId="14" fontId="0" fillId="33" borderId="12" xfId="0" applyNumberFormat="1" applyFont="1" applyFill="1" applyBorder="1" applyAlignment="1">
      <alignment horizontal="left" vertical="top" wrapText="1" shrinkToFit="1"/>
    </xf>
    <xf numFmtId="174" fontId="48" fillId="35" borderId="12" xfId="0" applyNumberFormat="1" applyFont="1" applyFill="1" applyBorder="1" applyAlignment="1">
      <alignment vertical="top" wrapText="1" shrinkToFit="1"/>
    </xf>
    <xf numFmtId="0" fontId="50" fillId="36" borderId="12" xfId="0" applyNumberFormat="1" applyFont="1" applyFill="1" applyBorder="1" applyAlignment="1" applyProtection="1">
      <alignment horizontal="right" vertical="center" wrapText="1" shrinkToFit="1"/>
      <protection locked="0"/>
    </xf>
    <xf numFmtId="174" fontId="0" fillId="35" borderId="12" xfId="0" applyNumberFormat="1" applyFont="1" applyFill="1" applyBorder="1" applyAlignment="1">
      <alignment vertical="top" wrapText="1" shrinkToFit="1"/>
    </xf>
    <xf numFmtId="0" fontId="0" fillId="35" borderId="12" xfId="0" applyNumberFormat="1" applyFill="1" applyBorder="1" applyAlignment="1">
      <alignment horizontal="left" vertical="top" wrapText="1"/>
    </xf>
    <xf numFmtId="0" fontId="12" fillId="36" borderId="15" xfId="0" applyNumberFormat="1" applyFont="1" applyFill="1" applyBorder="1" applyAlignment="1" applyProtection="1">
      <alignment horizontal="left" vertical="top" wrapText="1" shrinkToFit="1"/>
      <protection locked="0"/>
    </xf>
    <xf numFmtId="0" fontId="0" fillId="35" borderId="12" xfId="0" applyNumberFormat="1" applyFont="1" applyFill="1" applyBorder="1" applyAlignment="1">
      <alignment horizontal="left" vertical="top" wrapText="1"/>
    </xf>
    <xf numFmtId="179" fontId="0" fillId="35" borderId="0" xfId="61" applyNumberFormat="1" applyFont="1" applyFill="1" applyAlignment="1">
      <alignment/>
    </xf>
    <xf numFmtId="0" fontId="0" fillId="33" borderId="11" xfId="0" applyNumberFormat="1" applyFont="1" applyFill="1" applyBorder="1" applyAlignment="1">
      <alignment horizontal="left" vertical="top" wrapText="1" shrinkToFit="1"/>
    </xf>
    <xf numFmtId="174" fontId="48" fillId="35" borderId="12" xfId="0" applyNumberFormat="1" applyFont="1" applyFill="1" applyBorder="1" applyAlignment="1">
      <alignment vertical="top" shrinkToFit="1"/>
    </xf>
    <xf numFmtId="43" fontId="0" fillId="35" borderId="0" xfId="61" applyFont="1" applyFill="1" applyAlignment="1">
      <alignment/>
    </xf>
    <xf numFmtId="174" fontId="0" fillId="35" borderId="13" xfId="0" applyNumberFormat="1" applyFont="1" applyFill="1" applyBorder="1" applyAlignment="1">
      <alignment vertical="top" shrinkToFit="1"/>
    </xf>
    <xf numFmtId="0" fontId="11" fillId="36" borderId="16" xfId="0" applyNumberFormat="1" applyFont="1" applyFill="1" applyBorder="1" applyAlignment="1" applyProtection="1">
      <alignment horizontal="right" vertical="top" wrapText="1" shrinkToFit="1"/>
      <protection locked="0"/>
    </xf>
    <xf numFmtId="174" fontId="0" fillId="35" borderId="14" xfId="0" applyNumberFormat="1" applyFont="1" applyFill="1" applyBorder="1" applyAlignment="1">
      <alignment vertical="top" shrinkToFit="1"/>
    </xf>
    <xf numFmtId="174" fontId="0" fillId="35" borderId="12" xfId="0" applyNumberFormat="1" applyFont="1" applyFill="1" applyBorder="1" applyAlignment="1">
      <alignment vertical="top"/>
    </xf>
    <xf numFmtId="175" fontId="0" fillId="35" borderId="12" xfId="0" applyNumberFormat="1" applyFont="1" applyFill="1" applyBorder="1" applyAlignment="1">
      <alignment vertical="top"/>
    </xf>
    <xf numFmtId="174" fontId="0" fillId="35" borderId="12" xfId="0" applyNumberFormat="1" applyFill="1" applyBorder="1" applyAlignment="1">
      <alignment/>
    </xf>
    <xf numFmtId="174" fontId="0" fillId="35" borderId="12" xfId="0" applyNumberFormat="1" applyFill="1" applyBorder="1" applyAlignment="1">
      <alignment/>
    </xf>
    <xf numFmtId="174" fontId="0" fillId="35" borderId="12" xfId="0" applyNumberFormat="1" applyFont="1" applyFill="1" applyBorder="1" applyAlignment="1">
      <alignment horizontal="right" shrinkToFit="1"/>
    </xf>
    <xf numFmtId="174" fontId="0" fillId="35" borderId="12" xfId="0" applyNumberFormat="1" applyFont="1" applyFill="1" applyBorder="1" applyAlignment="1">
      <alignment shrinkToFit="1"/>
    </xf>
    <xf numFmtId="0" fontId="0" fillId="35" borderId="12" xfId="0" applyFont="1" applyFill="1" applyBorder="1" applyAlignment="1">
      <alignment/>
    </xf>
    <xf numFmtId="43" fontId="0" fillId="35" borderId="0" xfId="61" applyFont="1" applyFill="1" applyAlignment="1">
      <alignment/>
    </xf>
    <xf numFmtId="174" fontId="0" fillId="0" borderId="0" xfId="0" applyNumberFormat="1" applyAlignment="1">
      <alignment/>
    </xf>
    <xf numFmtId="0" fontId="12" fillId="36" borderId="15" xfId="0" applyNumberFormat="1" applyFont="1" applyFill="1" applyBorder="1" applyAlignment="1" applyProtection="1">
      <alignment horizontal="right" vertical="center" wrapText="1" shrinkToFit="1"/>
      <protection locked="0"/>
    </xf>
    <xf numFmtId="0" fontId="8" fillId="33" borderId="0" xfId="0" applyFont="1" applyFill="1" applyAlignment="1">
      <alignment wrapText="1"/>
    </xf>
    <xf numFmtId="0" fontId="9" fillId="33" borderId="0" xfId="0" applyFont="1" applyFill="1" applyAlignment="1">
      <alignment horizontal="center" vertical="center"/>
    </xf>
    <xf numFmtId="0" fontId="10" fillId="33" borderId="22" xfId="0" applyFont="1" applyFill="1" applyBorder="1" applyAlignment="1">
      <alignment horizontal="center" wrapText="1"/>
    </xf>
    <xf numFmtId="0" fontId="8" fillId="33" borderId="2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30" xfId="0" applyFont="1" applyFill="1" applyBorder="1" applyAlignment="1">
      <alignment horizontal="center" vertical="center" wrapText="1"/>
    </xf>
    <xf numFmtId="0" fontId="8" fillId="35" borderId="11"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7"/>
  <sheetViews>
    <sheetView tabSelected="1" zoomScale="80" zoomScaleNormal="80" zoomScalePageLayoutView="0" workbookViewId="0" topLeftCell="A1">
      <pane xSplit="4" ySplit="7" topLeftCell="L72" activePane="bottomRight" state="frozen"/>
      <selection pane="topLeft" activeCell="A1" sqref="A1"/>
      <selection pane="topRight" activeCell="E1" sqref="E1"/>
      <selection pane="bottomLeft" activeCell="A8" sqref="A8"/>
      <selection pane="bottomRight" activeCell="Q73" sqref="Q73"/>
    </sheetView>
  </sheetViews>
  <sheetFormatPr defaultColWidth="9.00390625" defaultRowHeight="12.75"/>
  <cols>
    <col min="1" max="1" width="2.75390625" style="0" customWidth="1"/>
    <col min="3" max="3" width="29.125" style="0" customWidth="1"/>
    <col min="4" max="4" width="11.875" style="0" customWidth="1"/>
    <col min="5" max="5" width="10.375" style="0" customWidth="1"/>
    <col min="6" max="6" width="24.375" style="0" customWidth="1"/>
    <col min="7" max="7" width="13.75390625" style="0" customWidth="1"/>
    <col min="8" max="8" width="14.875" style="0" customWidth="1"/>
    <col min="9" max="9" width="23.375" style="0" customWidth="1"/>
    <col min="10" max="10" width="12.875" style="0" customWidth="1"/>
    <col min="11" max="11" width="13.375" style="0" customWidth="1"/>
    <col min="12" max="12" width="34.25390625" style="0" customWidth="1"/>
    <col min="13" max="13" width="13.875" style="0" customWidth="1"/>
    <col min="14" max="14" width="14.25390625" style="0" customWidth="1"/>
    <col min="15" max="15" width="12.375" style="33" customWidth="1"/>
    <col min="16" max="16" width="12.875" style="33" customWidth="1"/>
    <col min="17" max="18" width="16.625" style="33" customWidth="1"/>
    <col min="19" max="19" width="15.75390625" style="33" customWidth="1"/>
    <col min="20" max="20" width="17.125" style="33" customWidth="1"/>
    <col min="21" max="21" width="8.875" style="0" customWidth="1"/>
  </cols>
  <sheetData>
    <row r="1" spans="1:22" ht="30.75" customHeight="1">
      <c r="A1" s="1"/>
      <c r="B1" s="2"/>
      <c r="C1" s="3"/>
      <c r="D1" s="3"/>
      <c r="E1" s="3"/>
      <c r="F1" s="3"/>
      <c r="G1" s="3"/>
      <c r="H1" s="3"/>
      <c r="I1" s="3"/>
      <c r="J1" s="3"/>
      <c r="K1" s="3"/>
      <c r="L1" s="3"/>
      <c r="M1" s="3"/>
      <c r="N1" s="3"/>
      <c r="O1" s="34"/>
      <c r="P1" s="140" t="s">
        <v>1</v>
      </c>
      <c r="Q1" s="140"/>
      <c r="R1" s="140"/>
      <c r="S1" s="140"/>
      <c r="T1" s="140"/>
      <c r="U1" s="140"/>
      <c r="V1" t="s">
        <v>0</v>
      </c>
    </row>
    <row r="2" spans="1:22" ht="20.25">
      <c r="A2" s="1"/>
      <c r="B2" s="2"/>
      <c r="C2" s="3"/>
      <c r="D2" s="3"/>
      <c r="E2" s="141"/>
      <c r="F2" s="141"/>
      <c r="G2" s="141"/>
      <c r="H2" s="141"/>
      <c r="I2" s="141"/>
      <c r="J2" s="141"/>
      <c r="K2" s="141"/>
      <c r="L2" s="141"/>
      <c r="M2" s="141"/>
      <c r="N2" s="141"/>
      <c r="O2" s="141"/>
      <c r="P2" s="140"/>
      <c r="Q2" s="140"/>
      <c r="R2" s="140"/>
      <c r="S2" s="140"/>
      <c r="T2" s="140"/>
      <c r="U2" s="140"/>
      <c r="V2" t="s">
        <v>0</v>
      </c>
    </row>
    <row r="3" spans="1:22" ht="18" customHeight="1">
      <c r="A3" s="1"/>
      <c r="B3" s="142" t="s">
        <v>38</v>
      </c>
      <c r="C3" s="142"/>
      <c r="D3" s="142"/>
      <c r="E3" s="142"/>
      <c r="F3" s="142"/>
      <c r="G3" s="142"/>
      <c r="H3" s="142"/>
      <c r="I3" s="142"/>
      <c r="J3" s="142"/>
      <c r="K3" s="142"/>
      <c r="L3" s="142"/>
      <c r="M3" s="142"/>
      <c r="N3" s="142"/>
      <c r="O3" s="142"/>
      <c r="P3" s="142"/>
      <c r="Q3" s="142"/>
      <c r="R3" s="142"/>
      <c r="S3" s="142"/>
      <c r="T3" s="142"/>
      <c r="U3" s="142"/>
      <c r="V3" t="s">
        <v>0</v>
      </c>
    </row>
    <row r="4" spans="1:22" ht="12.75">
      <c r="A4" s="4"/>
      <c r="B4" s="143" t="s">
        <v>2</v>
      </c>
      <c r="C4" s="144"/>
      <c r="D4" s="145"/>
      <c r="E4" s="152" t="s">
        <v>3</v>
      </c>
      <c r="F4" s="155" t="s">
        <v>35</v>
      </c>
      <c r="G4" s="156"/>
      <c r="H4" s="156"/>
      <c r="I4" s="156"/>
      <c r="J4" s="156"/>
      <c r="K4" s="156"/>
      <c r="L4" s="156"/>
      <c r="M4" s="156"/>
      <c r="N4" s="157"/>
      <c r="O4" s="158" t="s">
        <v>4</v>
      </c>
      <c r="P4" s="159"/>
      <c r="Q4" s="159"/>
      <c r="R4" s="159"/>
      <c r="S4" s="159"/>
      <c r="T4" s="160"/>
      <c r="U4" s="152" t="s">
        <v>5</v>
      </c>
      <c r="V4" t="s">
        <v>0</v>
      </c>
    </row>
    <row r="5" spans="1:22" ht="12.75" customHeight="1">
      <c r="A5" s="4"/>
      <c r="B5" s="146"/>
      <c r="C5" s="147"/>
      <c r="D5" s="148"/>
      <c r="E5" s="153"/>
      <c r="F5" s="156" t="s">
        <v>36</v>
      </c>
      <c r="G5" s="156"/>
      <c r="H5" s="157"/>
      <c r="I5" s="156" t="s">
        <v>37</v>
      </c>
      <c r="J5" s="156"/>
      <c r="K5" s="157"/>
      <c r="L5" s="156" t="s">
        <v>39</v>
      </c>
      <c r="M5" s="156"/>
      <c r="N5" s="157"/>
      <c r="O5" s="158" t="s">
        <v>6</v>
      </c>
      <c r="P5" s="160"/>
      <c r="Q5" s="29" t="s">
        <v>7</v>
      </c>
      <c r="R5" s="29" t="s">
        <v>8</v>
      </c>
      <c r="S5" s="158" t="s">
        <v>9</v>
      </c>
      <c r="T5" s="160"/>
      <c r="U5" s="153"/>
      <c r="V5" t="s">
        <v>0</v>
      </c>
    </row>
    <row r="6" spans="1:22" ht="115.5" customHeight="1">
      <c r="A6" s="4"/>
      <c r="B6" s="149"/>
      <c r="C6" s="150"/>
      <c r="D6" s="151"/>
      <c r="E6" s="154"/>
      <c r="F6" s="5" t="s">
        <v>10</v>
      </c>
      <c r="G6" s="6" t="s">
        <v>11</v>
      </c>
      <c r="H6" s="6" t="s">
        <v>12</v>
      </c>
      <c r="I6" s="6" t="s">
        <v>10</v>
      </c>
      <c r="J6" s="6" t="s">
        <v>11</v>
      </c>
      <c r="K6" s="6" t="s">
        <v>12</v>
      </c>
      <c r="L6" s="6" t="s">
        <v>10</v>
      </c>
      <c r="M6" s="6" t="s">
        <v>11</v>
      </c>
      <c r="N6" s="6" t="s">
        <v>12</v>
      </c>
      <c r="O6" s="31" t="s">
        <v>13</v>
      </c>
      <c r="P6" s="31" t="s">
        <v>14</v>
      </c>
      <c r="Q6" s="30" t="s">
        <v>15</v>
      </c>
      <c r="R6" s="30" t="s">
        <v>15</v>
      </c>
      <c r="S6" s="31" t="s">
        <v>16</v>
      </c>
      <c r="T6" s="31" t="s">
        <v>17</v>
      </c>
      <c r="U6" s="154"/>
      <c r="V6" t="s">
        <v>0</v>
      </c>
    </row>
    <row r="7" spans="1:22" ht="12.75">
      <c r="A7" s="4"/>
      <c r="B7" s="6" t="s">
        <v>18</v>
      </c>
      <c r="C7" s="6" t="s">
        <v>19</v>
      </c>
      <c r="D7" s="6" t="s">
        <v>20</v>
      </c>
      <c r="E7" s="6" t="s">
        <v>21</v>
      </c>
      <c r="F7" s="5" t="s">
        <v>22</v>
      </c>
      <c r="G7" s="6" t="s">
        <v>23</v>
      </c>
      <c r="H7" s="6" t="s">
        <v>24</v>
      </c>
      <c r="I7" s="6" t="s">
        <v>25</v>
      </c>
      <c r="J7" s="6" t="s">
        <v>26</v>
      </c>
      <c r="K7" s="6" t="s">
        <v>27</v>
      </c>
      <c r="L7" s="6" t="s">
        <v>28</v>
      </c>
      <c r="M7" s="6" t="s">
        <v>29</v>
      </c>
      <c r="N7" s="6" t="s">
        <v>30</v>
      </c>
      <c r="O7" s="31" t="s">
        <v>31</v>
      </c>
      <c r="P7" s="31" t="s">
        <v>32</v>
      </c>
      <c r="Q7" s="31" t="s">
        <v>33</v>
      </c>
      <c r="R7" s="31" t="s">
        <v>34</v>
      </c>
      <c r="S7" s="31" t="s">
        <v>40</v>
      </c>
      <c r="T7" s="31" t="s">
        <v>41</v>
      </c>
      <c r="U7" s="6" t="s">
        <v>42</v>
      </c>
      <c r="V7" t="s">
        <v>0</v>
      </c>
    </row>
    <row r="8" spans="1:27" ht="31.5" customHeight="1">
      <c r="A8" s="7"/>
      <c r="B8" s="12" t="s">
        <v>154</v>
      </c>
      <c r="C8" s="11" t="s">
        <v>45</v>
      </c>
      <c r="D8" s="9" t="s">
        <v>44</v>
      </c>
      <c r="E8" s="13" t="s">
        <v>43</v>
      </c>
      <c r="F8" s="8"/>
      <c r="G8" s="8"/>
      <c r="H8" s="8"/>
      <c r="I8" s="8"/>
      <c r="J8" s="8"/>
      <c r="K8" s="8"/>
      <c r="L8" s="8"/>
      <c r="M8" s="8"/>
      <c r="N8" s="8"/>
      <c r="O8" s="28">
        <f aca="true" t="shared" si="0" ref="O8:T8">O73</f>
        <v>1991668</v>
      </c>
      <c r="P8" s="28">
        <f t="shared" si="0"/>
        <v>1903137</v>
      </c>
      <c r="Q8" s="28">
        <f t="shared" si="0"/>
        <v>1934700</v>
      </c>
      <c r="R8" s="28">
        <f t="shared" si="0"/>
        <v>1406249</v>
      </c>
      <c r="S8" s="28">
        <f t="shared" si="0"/>
        <v>1295286</v>
      </c>
      <c r="T8" s="28">
        <f t="shared" si="0"/>
        <v>1314577</v>
      </c>
      <c r="U8" s="8"/>
      <c r="V8" s="26"/>
      <c r="W8" s="26"/>
      <c r="X8" s="26"/>
      <c r="Y8" s="26"/>
      <c r="Z8" s="26"/>
      <c r="AA8" s="26"/>
    </row>
    <row r="9" spans="1:22" ht="106.5" customHeight="1">
      <c r="A9" s="7"/>
      <c r="B9" s="12" t="s">
        <v>155</v>
      </c>
      <c r="C9" s="11" t="s">
        <v>47</v>
      </c>
      <c r="D9" s="9" t="s">
        <v>46</v>
      </c>
      <c r="E9" s="13" t="s">
        <v>43</v>
      </c>
      <c r="F9" s="8"/>
      <c r="G9" s="8"/>
      <c r="H9" s="8"/>
      <c r="I9" s="8"/>
      <c r="J9" s="8"/>
      <c r="K9" s="8"/>
      <c r="L9" s="8"/>
      <c r="M9" s="8"/>
      <c r="N9" s="10"/>
      <c r="O9" s="28">
        <f aca="true" t="shared" si="1" ref="O9:T9">O10+O11+O12+O13+O14+O15+O16+O17+O18+O19+O20+O21+O22+O23+O24+O25+O26+O27+O29+O30+O31+O32+O33+O34+O35+O38+O39+O41+O42+O36+O28</f>
        <v>1222045</v>
      </c>
      <c r="P9" s="28">
        <f t="shared" si="1"/>
        <v>1157990</v>
      </c>
      <c r="Q9" s="28">
        <f>Q10+Q11+Q12+Q13+Q14+Q15+Q16+Q17+Q18+Q19+Q20+Q21+Q22+Q23+Q24+Q25+Q26+Q27+Q29+Q30+Q31+Q32+Q33+Q34+Q35+Q38+Q39+Q41+Q42+Q36+Q28</f>
        <v>1003042</v>
      </c>
      <c r="R9" s="28">
        <f t="shared" si="1"/>
        <v>598254</v>
      </c>
      <c r="S9" s="28">
        <f>S10+S11+S12+S13+S14+S15+S16+S17+S18+S19+S20+S21+S22+S23+S24+S25+S26+S27+S29+S30+S31+S32+S33+S34+S35+S38+S39+S41+S42+S36+S28+S37</f>
        <v>552260</v>
      </c>
      <c r="T9" s="28">
        <f t="shared" si="1"/>
        <v>549790</v>
      </c>
      <c r="U9" s="8"/>
      <c r="V9" t="s">
        <v>0</v>
      </c>
    </row>
    <row r="10" spans="1:22" ht="409.5" customHeight="1">
      <c r="A10" s="7"/>
      <c r="B10" s="12" t="s">
        <v>156</v>
      </c>
      <c r="C10" s="11" t="s">
        <v>52</v>
      </c>
      <c r="D10" s="9" t="s">
        <v>48</v>
      </c>
      <c r="E10" s="21" t="s">
        <v>202</v>
      </c>
      <c r="F10" s="14" t="s">
        <v>49</v>
      </c>
      <c r="G10" s="14" t="s">
        <v>50</v>
      </c>
      <c r="H10" s="14" t="s">
        <v>51</v>
      </c>
      <c r="I10" s="36" t="s">
        <v>485</v>
      </c>
      <c r="J10" s="36"/>
      <c r="K10" s="36" t="s">
        <v>486</v>
      </c>
      <c r="L10" s="47" t="s">
        <v>506</v>
      </c>
      <c r="M10" s="36" t="s">
        <v>372</v>
      </c>
      <c r="N10" s="36" t="s">
        <v>487</v>
      </c>
      <c r="O10" s="28">
        <f>97903+870-414-11488-2273</f>
        <v>84598</v>
      </c>
      <c r="P10" s="28">
        <v>83813</v>
      </c>
      <c r="Q10" s="28">
        <f>87096-585+99</f>
        <v>86610</v>
      </c>
      <c r="R10" s="28">
        <f>85824.3+713+822.7-35</f>
        <v>87325</v>
      </c>
      <c r="S10" s="28">
        <f>87826+1062</f>
        <v>88888</v>
      </c>
      <c r="T10" s="28">
        <f>85826+730</f>
        <v>86556</v>
      </c>
      <c r="U10" s="8"/>
      <c r="V10" t="s">
        <v>0</v>
      </c>
    </row>
    <row r="11" spans="1:22" ht="345" customHeight="1">
      <c r="A11" s="7"/>
      <c r="B11" s="12" t="s">
        <v>157</v>
      </c>
      <c r="C11" s="11" t="s">
        <v>55</v>
      </c>
      <c r="D11" s="9" t="s">
        <v>53</v>
      </c>
      <c r="E11" s="21" t="s">
        <v>405</v>
      </c>
      <c r="F11" s="14" t="s">
        <v>49</v>
      </c>
      <c r="G11" s="14" t="s">
        <v>54</v>
      </c>
      <c r="H11" s="14" t="s">
        <v>51</v>
      </c>
      <c r="I11" s="8"/>
      <c r="J11" s="8"/>
      <c r="K11" s="8"/>
      <c r="L11" s="47" t="s">
        <v>373</v>
      </c>
      <c r="M11" s="36" t="s">
        <v>374</v>
      </c>
      <c r="N11" s="36" t="s">
        <v>204</v>
      </c>
      <c r="O11" s="28">
        <f>49258-4334+9408</f>
        <v>54332</v>
      </c>
      <c r="P11" s="28">
        <f>44739+7732</f>
        <v>52471</v>
      </c>
      <c r="Q11" s="28">
        <v>55574</v>
      </c>
      <c r="R11" s="28">
        <v>47770</v>
      </c>
      <c r="S11" s="28">
        <v>48141</v>
      </c>
      <c r="T11" s="28">
        <v>47514</v>
      </c>
      <c r="U11" s="8"/>
      <c r="V11" t="s">
        <v>0</v>
      </c>
    </row>
    <row r="12" spans="1:22" ht="272.25" customHeight="1">
      <c r="A12" s="7"/>
      <c r="B12" s="12" t="s">
        <v>158</v>
      </c>
      <c r="C12" s="11" t="s">
        <v>59</v>
      </c>
      <c r="D12" s="9" t="s">
        <v>56</v>
      </c>
      <c r="E12" s="13" t="s">
        <v>57</v>
      </c>
      <c r="F12" s="14" t="s">
        <v>49</v>
      </c>
      <c r="G12" s="14" t="s">
        <v>58</v>
      </c>
      <c r="H12" s="14" t="s">
        <v>51</v>
      </c>
      <c r="I12" s="8"/>
      <c r="J12" s="8"/>
      <c r="K12" s="8"/>
      <c r="L12" s="47" t="s">
        <v>507</v>
      </c>
      <c r="M12" s="36"/>
      <c r="N12" s="36"/>
      <c r="O12" s="28">
        <v>600</v>
      </c>
      <c r="P12" s="28">
        <v>600</v>
      </c>
      <c r="Q12" s="28">
        <v>600</v>
      </c>
      <c r="R12" s="28">
        <v>300</v>
      </c>
      <c r="S12" s="28">
        <v>300</v>
      </c>
      <c r="T12" s="28">
        <v>300</v>
      </c>
      <c r="U12" s="8"/>
      <c r="V12" t="s">
        <v>0</v>
      </c>
    </row>
    <row r="13" spans="1:22" ht="207" customHeight="1">
      <c r="A13" s="7"/>
      <c r="B13" s="12" t="s">
        <v>159</v>
      </c>
      <c r="C13" s="11" t="s">
        <v>61</v>
      </c>
      <c r="D13" s="9" t="s">
        <v>60</v>
      </c>
      <c r="E13" s="108" t="s">
        <v>452</v>
      </c>
      <c r="F13" s="14" t="s">
        <v>49</v>
      </c>
      <c r="G13" s="48" t="s">
        <v>453</v>
      </c>
      <c r="H13" s="14" t="s">
        <v>51</v>
      </c>
      <c r="I13" s="48" t="s">
        <v>489</v>
      </c>
      <c r="J13" s="8"/>
      <c r="K13" s="8"/>
      <c r="L13" s="47" t="s">
        <v>488</v>
      </c>
      <c r="M13" s="51" t="s">
        <v>454</v>
      </c>
      <c r="N13" s="48" t="s">
        <v>455</v>
      </c>
      <c r="O13" s="28"/>
      <c r="P13" s="28"/>
      <c r="Q13" s="28"/>
      <c r="R13" s="28">
        <v>3000</v>
      </c>
      <c r="S13" s="28"/>
      <c r="T13" s="28"/>
      <c r="U13" s="8"/>
      <c r="V13" t="s">
        <v>0</v>
      </c>
    </row>
    <row r="14" spans="1:22" ht="228.75" customHeight="1">
      <c r="A14" s="7"/>
      <c r="B14" s="12" t="s">
        <v>160</v>
      </c>
      <c r="C14" s="11" t="s">
        <v>64</v>
      </c>
      <c r="D14" s="9" t="s">
        <v>62</v>
      </c>
      <c r="E14" s="21" t="s">
        <v>191</v>
      </c>
      <c r="F14" s="14" t="s">
        <v>49</v>
      </c>
      <c r="G14" s="14" t="s">
        <v>63</v>
      </c>
      <c r="H14" s="14" t="s">
        <v>51</v>
      </c>
      <c r="I14" s="8"/>
      <c r="J14" s="8"/>
      <c r="K14" s="8"/>
      <c r="L14" s="47" t="s">
        <v>508</v>
      </c>
      <c r="M14" s="36"/>
      <c r="N14" s="37" t="s">
        <v>490</v>
      </c>
      <c r="O14" s="28">
        <v>1431</v>
      </c>
      <c r="P14" s="28">
        <v>1388</v>
      </c>
      <c r="Q14" s="28">
        <v>360</v>
      </c>
      <c r="R14" s="28">
        <v>730</v>
      </c>
      <c r="S14" s="28">
        <v>264</v>
      </c>
      <c r="T14" s="28">
        <v>24</v>
      </c>
      <c r="U14" s="8"/>
      <c r="V14" t="s">
        <v>0</v>
      </c>
    </row>
    <row r="15" spans="1:22" ht="316.5" customHeight="1">
      <c r="A15" s="7"/>
      <c r="B15" s="12" t="s">
        <v>161</v>
      </c>
      <c r="C15" s="11" t="s">
        <v>66</v>
      </c>
      <c r="D15" s="9" t="s">
        <v>65</v>
      </c>
      <c r="E15" s="36" t="s">
        <v>406</v>
      </c>
      <c r="F15" s="36" t="s">
        <v>407</v>
      </c>
      <c r="G15" s="36" t="s">
        <v>408</v>
      </c>
      <c r="H15" s="37" t="s">
        <v>421</v>
      </c>
      <c r="I15" s="36"/>
      <c r="J15" s="36"/>
      <c r="K15" s="36"/>
      <c r="L15" s="36" t="s">
        <v>509</v>
      </c>
      <c r="M15" s="36"/>
      <c r="N15" s="36" t="s">
        <v>457</v>
      </c>
      <c r="O15" s="28">
        <v>11488</v>
      </c>
      <c r="P15" s="28">
        <v>11010</v>
      </c>
      <c r="Q15" s="28">
        <f>12108+15</f>
        <v>12123</v>
      </c>
      <c r="R15" s="28">
        <f>13485+504</f>
        <v>13989</v>
      </c>
      <c r="S15" s="28">
        <v>13619</v>
      </c>
      <c r="T15" s="28">
        <v>13343</v>
      </c>
      <c r="U15" s="8"/>
      <c r="V15" t="s">
        <v>0</v>
      </c>
    </row>
    <row r="16" spans="1:22" ht="322.5" customHeight="1">
      <c r="A16" s="7"/>
      <c r="B16" s="12" t="s">
        <v>162</v>
      </c>
      <c r="C16" s="11" t="s">
        <v>69</v>
      </c>
      <c r="D16" s="9" t="s">
        <v>67</v>
      </c>
      <c r="E16" s="21" t="s">
        <v>200</v>
      </c>
      <c r="F16" s="14" t="s">
        <v>49</v>
      </c>
      <c r="G16" s="14" t="s">
        <v>68</v>
      </c>
      <c r="H16" s="14" t="s">
        <v>51</v>
      </c>
      <c r="I16" s="41" t="s">
        <v>375</v>
      </c>
      <c r="J16" s="42"/>
      <c r="K16" s="43" t="s">
        <v>219</v>
      </c>
      <c r="L16" s="44" t="s">
        <v>510</v>
      </c>
      <c r="M16" s="36" t="s">
        <v>205</v>
      </c>
      <c r="N16" s="36" t="s">
        <v>456</v>
      </c>
      <c r="O16" s="32">
        <f>10638-3056+2700</f>
        <v>10282</v>
      </c>
      <c r="P16" s="28">
        <v>5701</v>
      </c>
      <c r="Q16" s="32">
        <f>16981+545</f>
        <v>17526</v>
      </c>
      <c r="R16" s="32">
        <v>1674</v>
      </c>
      <c r="S16" s="32">
        <v>1919</v>
      </c>
      <c r="T16" s="32">
        <v>1763</v>
      </c>
      <c r="U16" s="8"/>
      <c r="V16" t="s">
        <v>0</v>
      </c>
    </row>
    <row r="17" spans="1:22" ht="210.75" customHeight="1">
      <c r="A17" s="7"/>
      <c r="B17" s="12" t="s">
        <v>163</v>
      </c>
      <c r="C17" s="24" t="s">
        <v>442</v>
      </c>
      <c r="D17" s="9" t="s">
        <v>70</v>
      </c>
      <c r="E17" s="13" t="s">
        <v>57</v>
      </c>
      <c r="F17" s="14" t="s">
        <v>49</v>
      </c>
      <c r="G17" s="14" t="s">
        <v>71</v>
      </c>
      <c r="H17" s="14" t="s">
        <v>51</v>
      </c>
      <c r="I17" s="44" t="s">
        <v>430</v>
      </c>
      <c r="J17" s="36"/>
      <c r="K17" s="36" t="s">
        <v>431</v>
      </c>
      <c r="L17" s="44" t="s">
        <v>458</v>
      </c>
      <c r="M17" s="50" t="s">
        <v>376</v>
      </c>
      <c r="N17" s="36" t="s">
        <v>459</v>
      </c>
      <c r="O17" s="28">
        <v>53640</v>
      </c>
      <c r="P17" s="28">
        <v>53044</v>
      </c>
      <c r="Q17" s="28">
        <f>33757+7907</f>
        <v>41664</v>
      </c>
      <c r="R17" s="28">
        <v>2650</v>
      </c>
      <c r="S17" s="28">
        <v>2950</v>
      </c>
      <c r="T17" s="28">
        <v>2950</v>
      </c>
      <c r="U17" s="8"/>
      <c r="V17" t="s">
        <v>0</v>
      </c>
    </row>
    <row r="18" spans="1:22" ht="409.5" customHeight="1">
      <c r="A18" s="7"/>
      <c r="B18" s="12" t="s">
        <v>164</v>
      </c>
      <c r="C18" s="11" t="s">
        <v>74</v>
      </c>
      <c r="D18" s="9" t="s">
        <v>72</v>
      </c>
      <c r="E18" s="21" t="s">
        <v>451</v>
      </c>
      <c r="F18" s="14" t="s">
        <v>49</v>
      </c>
      <c r="G18" s="14" t="s">
        <v>73</v>
      </c>
      <c r="H18" s="14" t="s">
        <v>51</v>
      </c>
      <c r="I18" s="44" t="s">
        <v>491</v>
      </c>
      <c r="J18" s="36"/>
      <c r="K18" s="36"/>
      <c r="L18" s="44" t="s">
        <v>493</v>
      </c>
      <c r="M18" s="36" t="s">
        <v>221</v>
      </c>
      <c r="N18" s="36" t="s">
        <v>492</v>
      </c>
      <c r="O18" s="28">
        <f>75262+4334</f>
        <v>79596</v>
      </c>
      <c r="P18" s="28">
        <v>79596</v>
      </c>
      <c r="Q18" s="28">
        <f>38542+40000+1000+11500-1</f>
        <v>91041</v>
      </c>
      <c r="R18" s="28">
        <f>26840+469</f>
        <v>27309</v>
      </c>
      <c r="S18" s="28">
        <v>26839</v>
      </c>
      <c r="T18" s="28">
        <v>26839</v>
      </c>
      <c r="U18" s="8"/>
      <c r="V18" t="s">
        <v>0</v>
      </c>
    </row>
    <row r="19" spans="1:22" ht="309.75" customHeight="1">
      <c r="A19" s="7"/>
      <c r="B19" s="12" t="s">
        <v>165</v>
      </c>
      <c r="C19" s="24" t="s">
        <v>403</v>
      </c>
      <c r="D19" s="9" t="s">
        <v>75</v>
      </c>
      <c r="E19" s="13" t="s">
        <v>76</v>
      </c>
      <c r="F19" s="48" t="s">
        <v>418</v>
      </c>
      <c r="G19" s="48" t="s">
        <v>432</v>
      </c>
      <c r="H19" s="14" t="s">
        <v>51</v>
      </c>
      <c r="I19" s="121" t="s">
        <v>520</v>
      </c>
      <c r="J19" s="36"/>
      <c r="K19" s="139" t="s">
        <v>521</v>
      </c>
      <c r="L19" s="44" t="s">
        <v>494</v>
      </c>
      <c r="M19" s="47" t="s">
        <v>222</v>
      </c>
      <c r="N19" s="36" t="s">
        <v>460</v>
      </c>
      <c r="O19" s="28">
        <f>71259</f>
        <v>71259</v>
      </c>
      <c r="P19" s="28">
        <v>18174</v>
      </c>
      <c r="Q19" s="28">
        <f>18009+79145.6+855.4</f>
        <v>98010</v>
      </c>
      <c r="R19" s="28">
        <v>13291</v>
      </c>
      <c r="S19" s="28">
        <v>300</v>
      </c>
      <c r="T19" s="28"/>
      <c r="U19" s="8"/>
      <c r="V19" t="s">
        <v>0</v>
      </c>
    </row>
    <row r="20" spans="1:22" ht="409.5" customHeight="1">
      <c r="A20" s="7"/>
      <c r="B20" s="12" t="s">
        <v>166</v>
      </c>
      <c r="C20" s="122" t="s">
        <v>80</v>
      </c>
      <c r="D20" s="9" t="s">
        <v>77</v>
      </c>
      <c r="E20" s="13" t="s">
        <v>78</v>
      </c>
      <c r="F20" s="14" t="s">
        <v>49</v>
      </c>
      <c r="G20" s="14" t="s">
        <v>79</v>
      </c>
      <c r="H20" s="14" t="s">
        <v>51</v>
      </c>
      <c r="I20" s="44"/>
      <c r="J20" s="36"/>
      <c r="K20" s="36"/>
      <c r="L20" s="44" t="s">
        <v>377</v>
      </c>
      <c r="M20" s="47" t="s">
        <v>224</v>
      </c>
      <c r="N20" s="36" t="s">
        <v>208</v>
      </c>
      <c r="O20" s="28">
        <v>3507</v>
      </c>
      <c r="P20" s="28">
        <v>3492</v>
      </c>
      <c r="Q20" s="28">
        <v>3904</v>
      </c>
      <c r="R20" s="28">
        <v>3954</v>
      </c>
      <c r="S20" s="28">
        <v>3954</v>
      </c>
      <c r="T20" s="28">
        <v>3954</v>
      </c>
      <c r="U20" s="39"/>
      <c r="V20" t="s">
        <v>0</v>
      </c>
    </row>
    <row r="21" spans="1:22" ht="327" customHeight="1">
      <c r="A21" s="7"/>
      <c r="B21" s="12" t="s">
        <v>443</v>
      </c>
      <c r="C21" s="11" t="s">
        <v>83</v>
      </c>
      <c r="D21" s="9" t="s">
        <v>81</v>
      </c>
      <c r="E21" s="21" t="s">
        <v>190</v>
      </c>
      <c r="F21" s="14" t="s">
        <v>49</v>
      </c>
      <c r="G21" s="14" t="s">
        <v>82</v>
      </c>
      <c r="H21" s="14" t="s">
        <v>51</v>
      </c>
      <c r="I21" s="44" t="s">
        <v>378</v>
      </c>
      <c r="J21" s="36" t="s">
        <v>209</v>
      </c>
      <c r="K21" s="36" t="s">
        <v>210</v>
      </c>
      <c r="L21" s="44" t="s">
        <v>461</v>
      </c>
      <c r="M21" s="47" t="s">
        <v>225</v>
      </c>
      <c r="N21" s="36" t="s">
        <v>462</v>
      </c>
      <c r="O21" s="49">
        <v>420</v>
      </c>
      <c r="P21" s="28">
        <v>420</v>
      </c>
      <c r="Q21" s="72">
        <v>231</v>
      </c>
      <c r="R21" s="72">
        <v>400</v>
      </c>
      <c r="S21" s="72">
        <v>332</v>
      </c>
      <c r="T21" s="72">
        <v>180</v>
      </c>
      <c r="U21" s="39"/>
      <c r="V21" t="s">
        <v>0</v>
      </c>
    </row>
    <row r="22" spans="1:22" ht="112.5" customHeight="1">
      <c r="A22" s="7"/>
      <c r="B22" s="12" t="s">
        <v>167</v>
      </c>
      <c r="C22" s="11" t="s">
        <v>85</v>
      </c>
      <c r="D22" s="9" t="s">
        <v>84</v>
      </c>
      <c r="E22" s="13"/>
      <c r="F22" s="14"/>
      <c r="G22" s="14"/>
      <c r="H22" s="14"/>
      <c r="I22" s="36"/>
      <c r="J22" s="36"/>
      <c r="K22" s="36"/>
      <c r="L22" s="47"/>
      <c r="M22" s="36"/>
      <c r="N22" s="36"/>
      <c r="O22" s="28"/>
      <c r="P22" s="28"/>
      <c r="Q22" s="28">
        <v>0</v>
      </c>
      <c r="R22" s="28">
        <v>0</v>
      </c>
      <c r="S22" s="28">
        <v>0</v>
      </c>
      <c r="T22" s="28">
        <v>0</v>
      </c>
      <c r="U22" s="8"/>
      <c r="V22" t="s">
        <v>0</v>
      </c>
    </row>
    <row r="23" spans="1:22" ht="336" customHeight="1">
      <c r="A23" s="7"/>
      <c r="B23" s="12" t="s">
        <v>168</v>
      </c>
      <c r="C23" s="11" t="s">
        <v>89</v>
      </c>
      <c r="D23" s="9" t="s">
        <v>86</v>
      </c>
      <c r="E23" s="13" t="s">
        <v>87</v>
      </c>
      <c r="F23" s="14" t="s">
        <v>49</v>
      </c>
      <c r="G23" s="14" t="s">
        <v>88</v>
      </c>
      <c r="H23" s="14" t="s">
        <v>51</v>
      </c>
      <c r="I23" s="44" t="s">
        <v>463</v>
      </c>
      <c r="J23" s="36"/>
      <c r="K23" s="36" t="s">
        <v>464</v>
      </c>
      <c r="L23" s="47"/>
      <c r="M23" s="36"/>
      <c r="N23" s="36"/>
      <c r="O23" s="28">
        <v>5</v>
      </c>
      <c r="P23" s="28">
        <v>5</v>
      </c>
      <c r="Q23" s="28">
        <v>10</v>
      </c>
      <c r="R23" s="28">
        <v>0</v>
      </c>
      <c r="S23" s="28">
        <v>0</v>
      </c>
      <c r="T23" s="28">
        <v>0</v>
      </c>
      <c r="U23" s="39"/>
      <c r="V23" t="s">
        <v>0</v>
      </c>
    </row>
    <row r="24" spans="1:22" ht="330.75" customHeight="1">
      <c r="A24" s="7"/>
      <c r="B24" s="12" t="s">
        <v>169</v>
      </c>
      <c r="C24" s="11" t="s">
        <v>93</v>
      </c>
      <c r="D24" s="9" t="s">
        <v>90</v>
      </c>
      <c r="E24" s="13" t="s">
        <v>91</v>
      </c>
      <c r="F24" s="14" t="s">
        <v>49</v>
      </c>
      <c r="G24" s="14" t="s">
        <v>92</v>
      </c>
      <c r="H24" s="14" t="s">
        <v>51</v>
      </c>
      <c r="I24" s="44" t="s">
        <v>465</v>
      </c>
      <c r="J24" s="36" t="s">
        <v>211</v>
      </c>
      <c r="K24" s="36" t="s">
        <v>466</v>
      </c>
      <c r="L24" s="44" t="s">
        <v>522</v>
      </c>
      <c r="M24" s="47" t="s">
        <v>226</v>
      </c>
      <c r="N24" s="36" t="s">
        <v>467</v>
      </c>
      <c r="O24" s="32">
        <v>584978</v>
      </c>
      <c r="P24" s="32">
        <v>584949</v>
      </c>
      <c r="Q24" s="32">
        <f>381713+130</f>
        <v>381843</v>
      </c>
      <c r="R24" s="32">
        <f>219919+7959+12633+44+20</f>
        <v>240575</v>
      </c>
      <c r="S24" s="32">
        <f>207151+88</f>
        <v>207239</v>
      </c>
      <c r="T24" s="32">
        <f>210442+240</f>
        <v>210682</v>
      </c>
      <c r="U24" s="8"/>
      <c r="V24" t="s">
        <v>0</v>
      </c>
    </row>
    <row r="25" spans="1:22" ht="409.5" customHeight="1">
      <c r="A25" s="7"/>
      <c r="B25" s="12" t="s">
        <v>170</v>
      </c>
      <c r="C25" s="11" t="s">
        <v>96</v>
      </c>
      <c r="D25" s="9" t="s">
        <v>94</v>
      </c>
      <c r="E25" s="21" t="s">
        <v>201</v>
      </c>
      <c r="F25" s="14" t="s">
        <v>49</v>
      </c>
      <c r="G25" s="14" t="s">
        <v>95</v>
      </c>
      <c r="H25" s="14" t="s">
        <v>51</v>
      </c>
      <c r="I25" s="44" t="s">
        <v>379</v>
      </c>
      <c r="J25" s="36" t="s">
        <v>213</v>
      </c>
      <c r="K25" s="36" t="s">
        <v>214</v>
      </c>
      <c r="L25" s="44" t="s">
        <v>523</v>
      </c>
      <c r="M25" s="36" t="s">
        <v>215</v>
      </c>
      <c r="N25" s="36" t="s">
        <v>468</v>
      </c>
      <c r="O25" s="32">
        <v>59000</v>
      </c>
      <c r="P25" s="32">
        <v>58756</v>
      </c>
      <c r="Q25" s="28"/>
      <c r="R25" s="28"/>
      <c r="S25" s="28"/>
      <c r="T25" s="28"/>
      <c r="U25" s="8"/>
      <c r="V25" t="s">
        <v>0</v>
      </c>
    </row>
    <row r="26" spans="1:22" ht="190.5" customHeight="1">
      <c r="A26" s="7"/>
      <c r="B26" s="12" t="s">
        <v>171</v>
      </c>
      <c r="C26" s="11" t="s">
        <v>100</v>
      </c>
      <c r="D26" s="9" t="s">
        <v>97</v>
      </c>
      <c r="E26" s="13" t="s">
        <v>98</v>
      </c>
      <c r="F26" s="14" t="s">
        <v>49</v>
      </c>
      <c r="G26" s="14" t="s">
        <v>99</v>
      </c>
      <c r="H26" s="14" t="s">
        <v>51</v>
      </c>
      <c r="I26" s="44"/>
      <c r="J26" s="36"/>
      <c r="K26" s="36"/>
      <c r="L26" s="44" t="s">
        <v>524</v>
      </c>
      <c r="M26" s="36" t="s">
        <v>216</v>
      </c>
      <c r="N26" s="36" t="s">
        <v>495</v>
      </c>
      <c r="O26" s="32">
        <v>18209</v>
      </c>
      <c r="P26" s="32">
        <v>18209</v>
      </c>
      <c r="Q26" s="32">
        <v>20139</v>
      </c>
      <c r="R26" s="32">
        <f>17566+80</f>
        <v>17646</v>
      </c>
      <c r="S26" s="32">
        <v>17527</v>
      </c>
      <c r="T26" s="32">
        <v>17356</v>
      </c>
      <c r="U26" s="8"/>
      <c r="V26" t="s">
        <v>0</v>
      </c>
    </row>
    <row r="27" spans="1:22" ht="192.75" customHeight="1">
      <c r="A27" s="7"/>
      <c r="B27" s="12" t="s">
        <v>172</v>
      </c>
      <c r="C27" s="11" t="s">
        <v>104</v>
      </c>
      <c r="D27" s="9" t="s">
        <v>101</v>
      </c>
      <c r="E27" s="13" t="s">
        <v>102</v>
      </c>
      <c r="F27" s="14" t="s">
        <v>49</v>
      </c>
      <c r="G27" s="14" t="s">
        <v>103</v>
      </c>
      <c r="H27" s="14" t="s">
        <v>51</v>
      </c>
      <c r="I27" s="8"/>
      <c r="J27" s="8"/>
      <c r="K27" s="8"/>
      <c r="L27" s="44" t="s">
        <v>511</v>
      </c>
      <c r="M27" s="36" t="s">
        <v>216</v>
      </c>
      <c r="N27" s="36" t="s">
        <v>495</v>
      </c>
      <c r="O27" s="28">
        <v>60717</v>
      </c>
      <c r="P27" s="28">
        <v>60695</v>
      </c>
      <c r="Q27" s="28">
        <f>67424</f>
        <v>67424</v>
      </c>
      <c r="R27" s="28">
        <f>71363+207.9+115.1+3-675</f>
        <v>71014</v>
      </c>
      <c r="S27" s="28">
        <f>72865-901</f>
        <v>71964</v>
      </c>
      <c r="T27" s="28">
        <f>72818-939</f>
        <v>71879</v>
      </c>
      <c r="U27" s="8"/>
      <c r="V27" t="s">
        <v>0</v>
      </c>
    </row>
    <row r="28" spans="1:21" ht="200.25" customHeight="1">
      <c r="A28" s="7"/>
      <c r="B28" s="12" t="s">
        <v>192</v>
      </c>
      <c r="C28" s="24" t="s">
        <v>380</v>
      </c>
      <c r="D28" s="25" t="s">
        <v>193</v>
      </c>
      <c r="E28" s="21" t="s">
        <v>419</v>
      </c>
      <c r="F28" s="111"/>
      <c r="G28" s="45"/>
      <c r="H28" s="45"/>
      <c r="I28" s="36"/>
      <c r="J28" s="36"/>
      <c r="K28" s="36"/>
      <c r="L28" s="44" t="s">
        <v>512</v>
      </c>
      <c r="M28" s="36"/>
      <c r="N28" s="36" t="s">
        <v>496</v>
      </c>
      <c r="O28" s="32">
        <v>615</v>
      </c>
      <c r="P28" s="32">
        <v>615</v>
      </c>
      <c r="Q28" s="32">
        <v>610</v>
      </c>
      <c r="R28" s="32"/>
      <c r="S28" s="125"/>
      <c r="T28" s="125"/>
      <c r="U28" s="8"/>
    </row>
    <row r="29" spans="1:22" ht="289.5" customHeight="1">
      <c r="A29" s="7"/>
      <c r="B29" s="12" t="s">
        <v>173</v>
      </c>
      <c r="C29" s="11" t="s">
        <v>106</v>
      </c>
      <c r="D29" s="9" t="s">
        <v>105</v>
      </c>
      <c r="E29" s="21" t="s">
        <v>422</v>
      </c>
      <c r="F29" s="14" t="s">
        <v>49</v>
      </c>
      <c r="G29" s="14" t="s">
        <v>103</v>
      </c>
      <c r="H29" s="14" t="s">
        <v>51</v>
      </c>
      <c r="I29" s="41" t="s">
        <v>404</v>
      </c>
      <c r="J29" s="8"/>
      <c r="K29" s="40" t="s">
        <v>398</v>
      </c>
      <c r="L29" s="44" t="s">
        <v>513</v>
      </c>
      <c r="M29" s="36" t="s">
        <v>212</v>
      </c>
      <c r="N29" s="40" t="s">
        <v>497</v>
      </c>
      <c r="O29" s="32">
        <v>23704</v>
      </c>
      <c r="P29" s="32">
        <v>23697</v>
      </c>
      <c r="Q29" s="32">
        <v>12460</v>
      </c>
      <c r="R29" s="32">
        <f>8376+1</f>
        <v>8377</v>
      </c>
      <c r="S29" s="32">
        <v>8782</v>
      </c>
      <c r="T29" s="32">
        <v>8456</v>
      </c>
      <c r="U29" s="8"/>
      <c r="V29" t="s">
        <v>0</v>
      </c>
    </row>
    <row r="30" spans="1:22" ht="218.25" customHeight="1">
      <c r="A30" s="7"/>
      <c r="B30" s="12" t="s">
        <v>174</v>
      </c>
      <c r="C30" s="11" t="s">
        <v>110</v>
      </c>
      <c r="D30" s="9" t="s">
        <v>107</v>
      </c>
      <c r="E30" s="13" t="s">
        <v>108</v>
      </c>
      <c r="F30" s="14" t="s">
        <v>49</v>
      </c>
      <c r="G30" s="14" t="s">
        <v>109</v>
      </c>
      <c r="H30" s="14" t="s">
        <v>51</v>
      </c>
      <c r="I30" s="8"/>
      <c r="J30" s="8"/>
      <c r="K30" s="8"/>
      <c r="L30" s="44" t="s">
        <v>514</v>
      </c>
      <c r="M30" s="36" t="s">
        <v>469</v>
      </c>
      <c r="N30" s="36" t="s">
        <v>470</v>
      </c>
      <c r="O30" s="32">
        <f>703+2273</f>
        <v>2976</v>
      </c>
      <c r="P30" s="28">
        <v>2918</v>
      </c>
      <c r="Q30" s="32">
        <v>3318</v>
      </c>
      <c r="R30" s="32">
        <v>3442</v>
      </c>
      <c r="S30" s="32">
        <v>3475</v>
      </c>
      <c r="T30" s="32">
        <v>3472</v>
      </c>
      <c r="U30" s="8"/>
      <c r="V30" t="s">
        <v>0</v>
      </c>
    </row>
    <row r="31" spans="1:22" ht="219.75" customHeight="1">
      <c r="A31" s="7"/>
      <c r="B31" s="12" t="s">
        <v>175</v>
      </c>
      <c r="C31" s="11" t="s">
        <v>114</v>
      </c>
      <c r="D31" s="9" t="s">
        <v>111</v>
      </c>
      <c r="E31" s="13" t="s">
        <v>112</v>
      </c>
      <c r="F31" s="14" t="s">
        <v>49</v>
      </c>
      <c r="G31" s="14" t="s">
        <v>113</v>
      </c>
      <c r="H31" s="14" t="s">
        <v>51</v>
      </c>
      <c r="I31" s="8"/>
      <c r="J31" s="8"/>
      <c r="K31" s="8"/>
      <c r="L31" s="44" t="s">
        <v>498</v>
      </c>
      <c r="M31" s="47" t="s">
        <v>227</v>
      </c>
      <c r="N31" s="47" t="s">
        <v>499</v>
      </c>
      <c r="O31" s="28">
        <v>900</v>
      </c>
      <c r="P31" s="28">
        <v>900</v>
      </c>
      <c r="Q31" s="28">
        <v>1484</v>
      </c>
      <c r="R31" s="28">
        <v>1484</v>
      </c>
      <c r="S31" s="28">
        <v>1484</v>
      </c>
      <c r="T31" s="28">
        <v>1484</v>
      </c>
      <c r="U31" s="8"/>
      <c r="V31" t="s">
        <v>0</v>
      </c>
    </row>
    <row r="32" spans="1:22" ht="179.25" customHeight="1">
      <c r="A32" s="7"/>
      <c r="B32" s="12" t="s">
        <v>176</v>
      </c>
      <c r="C32" s="11" t="s">
        <v>116</v>
      </c>
      <c r="D32" s="9" t="s">
        <v>115</v>
      </c>
      <c r="E32" s="108" t="s">
        <v>112</v>
      </c>
      <c r="F32" s="14" t="s">
        <v>49</v>
      </c>
      <c r="G32" s="14" t="s">
        <v>118</v>
      </c>
      <c r="H32" s="14" t="s">
        <v>51</v>
      </c>
      <c r="I32" s="8"/>
      <c r="J32" s="8"/>
      <c r="K32" s="8"/>
      <c r="L32" s="120" t="s">
        <v>500</v>
      </c>
      <c r="M32" s="51" t="s">
        <v>381</v>
      </c>
      <c r="N32" s="48" t="s">
        <v>502</v>
      </c>
      <c r="O32" s="28">
        <v>1115</v>
      </c>
      <c r="P32" s="28">
        <v>1115</v>
      </c>
      <c r="Q32" s="28">
        <v>1300</v>
      </c>
      <c r="R32" s="28">
        <v>1132</v>
      </c>
      <c r="S32" s="28">
        <v>1132</v>
      </c>
      <c r="T32" s="28">
        <v>1132</v>
      </c>
      <c r="U32" s="8"/>
      <c r="V32" t="s">
        <v>0</v>
      </c>
    </row>
    <row r="33" spans="1:22" ht="409.5" customHeight="1">
      <c r="A33" s="7"/>
      <c r="B33" s="12" t="s">
        <v>177</v>
      </c>
      <c r="C33" s="11" t="s">
        <v>119</v>
      </c>
      <c r="D33" s="9" t="s">
        <v>117</v>
      </c>
      <c r="E33" s="21" t="s">
        <v>411</v>
      </c>
      <c r="F33" s="14" t="s">
        <v>49</v>
      </c>
      <c r="G33" s="14" t="s">
        <v>118</v>
      </c>
      <c r="H33" s="14" t="s">
        <v>51</v>
      </c>
      <c r="I33" s="23" t="s">
        <v>449</v>
      </c>
      <c r="J33" s="41" t="s">
        <v>409</v>
      </c>
      <c r="K33" s="23" t="s">
        <v>410</v>
      </c>
      <c r="L33" s="120" t="s">
        <v>501</v>
      </c>
      <c r="M33" s="51" t="s">
        <v>381</v>
      </c>
      <c r="N33" s="48" t="s">
        <v>502</v>
      </c>
      <c r="O33" s="32">
        <f>43911-615-1115</f>
        <v>42181</v>
      </c>
      <c r="P33" s="28">
        <v>42177</v>
      </c>
      <c r="Q33" s="32">
        <f>41376+565+1</f>
        <v>41942</v>
      </c>
      <c r="R33" s="32">
        <f>31467+174-1581</f>
        <v>30060</v>
      </c>
      <c r="S33" s="32">
        <f>32405-1581</f>
        <v>30824</v>
      </c>
      <c r="T33" s="32">
        <f>32769-1581</f>
        <v>31188</v>
      </c>
      <c r="U33" s="8"/>
      <c r="V33" t="s">
        <v>0</v>
      </c>
    </row>
    <row r="34" spans="1:22" ht="219.75" customHeight="1">
      <c r="A34" s="7"/>
      <c r="B34" s="12" t="s">
        <v>178</v>
      </c>
      <c r="C34" s="24" t="s">
        <v>122</v>
      </c>
      <c r="D34" s="9" t="s">
        <v>120</v>
      </c>
      <c r="E34" s="108" t="s">
        <v>441</v>
      </c>
      <c r="F34" s="14"/>
      <c r="G34" s="14"/>
      <c r="H34" s="14"/>
      <c r="I34" s="111" t="s">
        <v>433</v>
      </c>
      <c r="J34" s="8"/>
      <c r="K34" s="8"/>
      <c r="L34" s="111" t="s">
        <v>503</v>
      </c>
      <c r="M34" s="8"/>
      <c r="N34" s="48" t="s">
        <v>471</v>
      </c>
      <c r="O34" s="28">
        <v>3056</v>
      </c>
      <c r="P34" s="28">
        <v>2664</v>
      </c>
      <c r="Q34" s="32">
        <v>0</v>
      </c>
      <c r="R34" s="28">
        <v>1300</v>
      </c>
      <c r="S34" s="28">
        <v>923</v>
      </c>
      <c r="T34" s="28">
        <v>776</v>
      </c>
      <c r="U34" s="8"/>
      <c r="V34" t="s">
        <v>0</v>
      </c>
    </row>
    <row r="35" spans="1:22" ht="85.5" customHeight="1">
      <c r="A35" s="7"/>
      <c r="B35" s="12" t="s">
        <v>179</v>
      </c>
      <c r="C35" s="11" t="s">
        <v>124</v>
      </c>
      <c r="D35" s="9" t="s">
        <v>123</v>
      </c>
      <c r="E35" s="13"/>
      <c r="F35" s="14"/>
      <c r="G35" s="14"/>
      <c r="H35" s="14"/>
      <c r="I35" s="8"/>
      <c r="J35" s="8"/>
      <c r="K35" s="8"/>
      <c r="L35" s="8"/>
      <c r="M35" s="8"/>
      <c r="N35" s="8"/>
      <c r="O35" s="28"/>
      <c r="P35" s="28"/>
      <c r="Q35" s="28"/>
      <c r="R35" s="28"/>
      <c r="S35" s="28"/>
      <c r="T35" s="28"/>
      <c r="U35" s="8"/>
      <c r="V35" t="s">
        <v>0</v>
      </c>
    </row>
    <row r="36" spans="1:21" ht="256.5" customHeight="1">
      <c r="A36" s="7"/>
      <c r="B36" s="12" t="s">
        <v>194</v>
      </c>
      <c r="C36" s="23" t="s">
        <v>390</v>
      </c>
      <c r="D36" s="22" t="s">
        <v>195</v>
      </c>
      <c r="E36" s="21" t="s">
        <v>203</v>
      </c>
      <c r="F36" s="14" t="s">
        <v>49</v>
      </c>
      <c r="G36" s="41" t="s">
        <v>382</v>
      </c>
      <c r="H36" s="14" t="s">
        <v>51</v>
      </c>
      <c r="I36" s="48" t="s">
        <v>394</v>
      </c>
      <c r="J36" s="51" t="s">
        <v>395</v>
      </c>
      <c r="K36" s="48" t="s">
        <v>396</v>
      </c>
      <c r="L36" s="111" t="s">
        <v>515</v>
      </c>
      <c r="M36" s="51" t="s">
        <v>397</v>
      </c>
      <c r="N36" s="116" t="s">
        <v>472</v>
      </c>
      <c r="O36" s="28">
        <v>6101</v>
      </c>
      <c r="P36" s="28">
        <v>5902</v>
      </c>
      <c r="Q36" s="28">
        <v>5685</v>
      </c>
      <c r="R36" s="28">
        <f>5318+31</f>
        <v>5349</v>
      </c>
      <c r="S36" s="28">
        <f>5421-10</f>
        <v>5411</v>
      </c>
      <c r="T36" s="28">
        <v>5254</v>
      </c>
      <c r="U36" s="8"/>
    </row>
    <row r="37" spans="1:21" ht="264.75" customHeight="1">
      <c r="A37" s="7"/>
      <c r="B37" s="12" t="s">
        <v>196</v>
      </c>
      <c r="C37" s="23" t="s">
        <v>383</v>
      </c>
      <c r="D37" s="22" t="s">
        <v>197</v>
      </c>
      <c r="E37" s="21" t="s">
        <v>203</v>
      </c>
      <c r="F37" s="14" t="s">
        <v>49</v>
      </c>
      <c r="G37" s="41" t="s">
        <v>382</v>
      </c>
      <c r="H37" s="14" t="s">
        <v>51</v>
      </c>
      <c r="I37" s="48" t="s">
        <v>394</v>
      </c>
      <c r="J37" s="51" t="s">
        <v>395</v>
      </c>
      <c r="K37" s="48" t="s">
        <v>396</v>
      </c>
      <c r="L37" s="111" t="s">
        <v>515</v>
      </c>
      <c r="M37" s="51" t="s">
        <v>397</v>
      </c>
      <c r="N37" s="116" t="s">
        <v>472</v>
      </c>
      <c r="O37" s="28"/>
      <c r="P37" s="28"/>
      <c r="Q37" s="32"/>
      <c r="R37" s="32"/>
      <c r="S37" s="32">
        <v>10</v>
      </c>
      <c r="T37" s="32"/>
      <c r="U37" s="8"/>
    </row>
    <row r="38" spans="1:22" ht="225.75" customHeight="1">
      <c r="A38" s="7"/>
      <c r="B38" s="12" t="s">
        <v>180</v>
      </c>
      <c r="C38" s="11" t="s">
        <v>127</v>
      </c>
      <c r="D38" s="9" t="s">
        <v>125</v>
      </c>
      <c r="E38" s="21" t="s">
        <v>121</v>
      </c>
      <c r="F38" s="14" t="s">
        <v>49</v>
      </c>
      <c r="G38" s="14" t="s">
        <v>126</v>
      </c>
      <c r="H38" s="14" t="s">
        <v>51</v>
      </c>
      <c r="I38" s="44" t="s">
        <v>474</v>
      </c>
      <c r="J38" s="39"/>
      <c r="K38" s="111" t="s">
        <v>475</v>
      </c>
      <c r="L38" s="44" t="s">
        <v>516</v>
      </c>
      <c r="M38" s="36"/>
      <c r="N38" s="36" t="s">
        <v>473</v>
      </c>
      <c r="O38" s="28">
        <f>19592-2700</f>
        <v>16892</v>
      </c>
      <c r="P38" s="28">
        <v>16892</v>
      </c>
      <c r="Q38" s="32">
        <f>149+24903</f>
        <v>25052</v>
      </c>
      <c r="R38" s="32">
        <v>90</v>
      </c>
      <c r="S38" s="32">
        <v>91</v>
      </c>
      <c r="T38" s="32">
        <v>91</v>
      </c>
      <c r="U38" s="8"/>
      <c r="V38" t="s">
        <v>0</v>
      </c>
    </row>
    <row r="39" spans="1:22" ht="280.5" customHeight="1">
      <c r="A39" s="7"/>
      <c r="B39" s="12" t="s">
        <v>181</v>
      </c>
      <c r="C39" s="11" t="s">
        <v>131</v>
      </c>
      <c r="D39" s="9" t="s">
        <v>128</v>
      </c>
      <c r="E39" s="13" t="s">
        <v>129</v>
      </c>
      <c r="F39" s="14" t="s">
        <v>49</v>
      </c>
      <c r="G39" s="14" t="s">
        <v>130</v>
      </c>
      <c r="H39" s="14" t="s">
        <v>51</v>
      </c>
      <c r="I39" s="109" t="s">
        <v>476</v>
      </c>
      <c r="J39" s="69" t="s">
        <v>217</v>
      </c>
      <c r="K39" s="69" t="s">
        <v>450</v>
      </c>
      <c r="L39" s="109" t="s">
        <v>517</v>
      </c>
      <c r="M39" s="69" t="s">
        <v>212</v>
      </c>
      <c r="N39" s="69" t="s">
        <v>504</v>
      </c>
      <c r="O39" s="28">
        <v>18477</v>
      </c>
      <c r="P39" s="28">
        <v>18476</v>
      </c>
      <c r="Q39" s="28">
        <v>19094</v>
      </c>
      <c r="R39" s="28">
        <f>10057+123</f>
        <v>10180</v>
      </c>
      <c r="S39" s="28">
        <v>9914</v>
      </c>
      <c r="T39" s="28">
        <v>9683</v>
      </c>
      <c r="U39" s="8"/>
      <c r="V39" t="s">
        <v>0</v>
      </c>
    </row>
    <row r="40" spans="1:21" ht="123.75" customHeight="1">
      <c r="A40" s="7"/>
      <c r="B40" s="12" t="s">
        <v>391</v>
      </c>
      <c r="C40" s="24" t="s">
        <v>392</v>
      </c>
      <c r="D40" s="25" t="s">
        <v>393</v>
      </c>
      <c r="E40" s="108"/>
      <c r="F40" s="14"/>
      <c r="G40" s="48"/>
      <c r="H40" s="14"/>
      <c r="I40" s="110"/>
      <c r="J40" s="65"/>
      <c r="K40" s="65"/>
      <c r="L40" s="110"/>
      <c r="M40" s="118"/>
      <c r="N40" s="65"/>
      <c r="O40" s="28"/>
      <c r="P40" s="28"/>
      <c r="Q40" s="117"/>
      <c r="R40" s="28"/>
      <c r="S40" s="28"/>
      <c r="T40" s="28"/>
      <c r="U40" s="8"/>
    </row>
    <row r="41" spans="1:22" ht="231.75" customHeight="1">
      <c r="A41" s="7"/>
      <c r="B41" s="12" t="s">
        <v>182</v>
      </c>
      <c r="C41" s="11" t="s">
        <v>133</v>
      </c>
      <c r="D41" s="9" t="s">
        <v>132</v>
      </c>
      <c r="E41" s="108" t="s">
        <v>412</v>
      </c>
      <c r="F41" s="14" t="s">
        <v>49</v>
      </c>
      <c r="G41" s="48" t="s">
        <v>223</v>
      </c>
      <c r="H41" s="14" t="s">
        <v>51</v>
      </c>
      <c r="I41" s="8"/>
      <c r="J41" s="8"/>
      <c r="K41" s="8"/>
      <c r="L41" s="119" t="s">
        <v>518</v>
      </c>
      <c r="M41" s="8"/>
      <c r="N41" s="48" t="s">
        <v>477</v>
      </c>
      <c r="O41" s="28">
        <v>135</v>
      </c>
      <c r="P41" s="28">
        <v>128</v>
      </c>
      <c r="Q41" s="119">
        <v>585</v>
      </c>
      <c r="R41" s="28">
        <v>144</v>
      </c>
      <c r="S41" s="28">
        <v>197</v>
      </c>
      <c r="T41" s="28">
        <v>148</v>
      </c>
      <c r="U41" s="8"/>
      <c r="V41" t="s">
        <v>0</v>
      </c>
    </row>
    <row r="42" spans="1:22" ht="286.5" customHeight="1">
      <c r="A42" s="7"/>
      <c r="B42" s="12" t="s">
        <v>183</v>
      </c>
      <c r="C42" s="11" t="s">
        <v>136</v>
      </c>
      <c r="D42" s="9" t="s">
        <v>134</v>
      </c>
      <c r="E42" s="13" t="s">
        <v>135</v>
      </c>
      <c r="F42" s="14" t="s">
        <v>49</v>
      </c>
      <c r="G42" s="8"/>
      <c r="H42" s="8"/>
      <c r="I42" s="23" t="s">
        <v>206</v>
      </c>
      <c r="J42" s="8"/>
      <c r="K42" s="8"/>
      <c r="L42" s="24" t="s">
        <v>519</v>
      </c>
      <c r="M42" s="8"/>
      <c r="N42" s="40" t="s">
        <v>478</v>
      </c>
      <c r="O42" s="32">
        <v>11831</v>
      </c>
      <c r="P42" s="28">
        <v>10183</v>
      </c>
      <c r="Q42" s="32">
        <v>14453</v>
      </c>
      <c r="R42" s="28">
        <v>5069</v>
      </c>
      <c r="S42" s="28">
        <v>5781</v>
      </c>
      <c r="T42" s="28">
        <v>4766</v>
      </c>
      <c r="U42" s="8"/>
      <c r="V42" t="s">
        <v>0</v>
      </c>
    </row>
    <row r="43" spans="1:26" ht="176.25" customHeight="1">
      <c r="A43" s="7"/>
      <c r="B43" s="15" t="s">
        <v>184</v>
      </c>
      <c r="C43" s="16" t="s">
        <v>138</v>
      </c>
      <c r="D43" s="17" t="s">
        <v>137</v>
      </c>
      <c r="E43" s="18" t="s">
        <v>43</v>
      </c>
      <c r="F43" s="19"/>
      <c r="G43" s="19"/>
      <c r="H43" s="19"/>
      <c r="I43" s="38"/>
      <c r="J43" s="19"/>
      <c r="K43" s="19"/>
      <c r="L43" s="19"/>
      <c r="M43" s="19"/>
      <c r="N43" s="19"/>
      <c r="O43" s="28">
        <f>O44</f>
        <v>726798</v>
      </c>
      <c r="P43" s="28">
        <f>P44</f>
        <v>716159</v>
      </c>
      <c r="Q43" s="28">
        <v>895242</v>
      </c>
      <c r="R43" s="28">
        <f>754311+6000</f>
        <v>760311</v>
      </c>
      <c r="S43" s="28">
        <v>700874</v>
      </c>
      <c r="T43" s="28">
        <v>725185</v>
      </c>
      <c r="U43" s="19"/>
      <c r="V43" t="s">
        <v>0</v>
      </c>
      <c r="W43" s="138"/>
      <c r="X43" s="138"/>
      <c r="Y43" s="138"/>
      <c r="Z43" s="138"/>
    </row>
    <row r="44" spans="1:22" ht="81.75" customHeight="1">
      <c r="A44" s="7"/>
      <c r="B44" s="15" t="s">
        <v>185</v>
      </c>
      <c r="C44" s="52" t="s">
        <v>231</v>
      </c>
      <c r="D44" s="17" t="s">
        <v>139</v>
      </c>
      <c r="E44" s="27" t="s">
        <v>198</v>
      </c>
      <c r="F44" s="20" t="s">
        <v>140</v>
      </c>
      <c r="G44" s="20" t="s">
        <v>141</v>
      </c>
      <c r="H44" s="20" t="s">
        <v>142</v>
      </c>
      <c r="I44" s="19"/>
      <c r="J44" s="19"/>
      <c r="K44" s="19"/>
      <c r="L44" s="19"/>
      <c r="M44" s="19"/>
      <c r="N44" s="19"/>
      <c r="O44" s="28">
        <f>O45+O46+O47+O48+O49+O50+O51+O52+O53+O59+O60+O62+O63+O64+O68+O54+O55+O56+O57+O58+O65</f>
        <v>726798</v>
      </c>
      <c r="P44" s="28">
        <f>P45+P46+P47+P48+P49+P50+P51+P52+P53+P59+P60+P62+P63+P64+P68+P54+P55+P56+P57+P58+P65</f>
        <v>716159</v>
      </c>
      <c r="Q44" s="28">
        <f>Q45+Q46+Q47+Q48+Q49+Q50+Q51+Q52+Q53+Q59+Q60+Q62+Q63+Q64+Q68+Q54+Q55+Q56+Q57+Q58+Q61+Q65+Q66+Q67</f>
        <v>895242</v>
      </c>
      <c r="R44" s="28">
        <f>R45+R46+R47+R48+R49+R50+R51+R52+R53+R59+R60+R62+R63+R64+R68+R54+R55+R56+R57+R58+R61+R65+R66+R67</f>
        <v>760311</v>
      </c>
      <c r="S44" s="28">
        <f>S45+S46+S47+S48+S49+S50+S51+S52+S53+S59+S60+S62+S63+S64+S68+S54+S55+S56+S57+S58+S61+S65+S66+S67</f>
        <v>700874</v>
      </c>
      <c r="T44" s="28">
        <f>T45+T46+T47+T48+T49+T50+T51+T52+T53+T59+T60+T62+T63+T64+T68+T54+T55+T56+T57+T58+T61+T65+T66+T67</f>
        <v>725185</v>
      </c>
      <c r="U44" s="19"/>
      <c r="V44" t="s">
        <v>0</v>
      </c>
    </row>
    <row r="45" spans="1:21" ht="147.75" customHeight="1">
      <c r="A45" s="7"/>
      <c r="B45" s="53" t="s">
        <v>352</v>
      </c>
      <c r="C45" s="52" t="s">
        <v>232</v>
      </c>
      <c r="D45" s="54" t="s">
        <v>139</v>
      </c>
      <c r="E45" s="55" t="s">
        <v>233</v>
      </c>
      <c r="F45" s="56" t="s">
        <v>140</v>
      </c>
      <c r="G45" s="56" t="s">
        <v>141</v>
      </c>
      <c r="H45" s="56" t="s">
        <v>142</v>
      </c>
      <c r="I45" s="57" t="s">
        <v>234</v>
      </c>
      <c r="J45" s="58" t="s">
        <v>216</v>
      </c>
      <c r="K45" s="56" t="s">
        <v>235</v>
      </c>
      <c r="L45" s="59" t="s">
        <v>236</v>
      </c>
      <c r="M45" s="58" t="s">
        <v>237</v>
      </c>
      <c r="N45" s="56" t="s">
        <v>238</v>
      </c>
      <c r="O45" s="32">
        <v>4649</v>
      </c>
      <c r="P45" s="32">
        <v>4649</v>
      </c>
      <c r="Q45" s="32">
        <v>5183</v>
      </c>
      <c r="R45" s="32">
        <v>4887</v>
      </c>
      <c r="S45" s="32">
        <v>4787</v>
      </c>
      <c r="T45" s="32">
        <v>4837</v>
      </c>
      <c r="U45" s="60"/>
    </row>
    <row r="46" spans="1:21" ht="203.25" customHeight="1">
      <c r="A46" s="7"/>
      <c r="B46" s="53" t="s">
        <v>353</v>
      </c>
      <c r="C46" s="52" t="s">
        <v>239</v>
      </c>
      <c r="D46" s="61"/>
      <c r="E46" s="55" t="s">
        <v>387</v>
      </c>
      <c r="F46" s="36" t="s">
        <v>241</v>
      </c>
      <c r="G46" s="36" t="s">
        <v>242</v>
      </c>
      <c r="H46" s="37" t="s">
        <v>243</v>
      </c>
      <c r="I46" s="36" t="s">
        <v>244</v>
      </c>
      <c r="J46" s="36" t="s">
        <v>245</v>
      </c>
      <c r="K46" s="36" t="s">
        <v>246</v>
      </c>
      <c r="L46" s="36" t="s">
        <v>247</v>
      </c>
      <c r="M46" s="36"/>
      <c r="N46" s="36" t="s">
        <v>248</v>
      </c>
      <c r="O46" s="32">
        <f>93460+5124</f>
        <v>98584</v>
      </c>
      <c r="P46" s="32">
        <v>93010</v>
      </c>
      <c r="Q46" s="32">
        <f>94680+5571</f>
        <v>100251</v>
      </c>
      <c r="R46" s="32">
        <v>96175</v>
      </c>
      <c r="S46" s="32">
        <v>96175</v>
      </c>
      <c r="T46" s="32">
        <v>96175</v>
      </c>
      <c r="U46" s="62"/>
    </row>
    <row r="47" spans="1:22" ht="261.75" customHeight="1">
      <c r="A47" s="7"/>
      <c r="B47" s="53" t="s">
        <v>354</v>
      </c>
      <c r="C47" s="63" t="s">
        <v>249</v>
      </c>
      <c r="D47" s="64"/>
      <c r="E47" s="36" t="s">
        <v>250</v>
      </c>
      <c r="F47" s="36" t="s">
        <v>251</v>
      </c>
      <c r="G47" s="36" t="s">
        <v>252</v>
      </c>
      <c r="H47" s="37" t="s">
        <v>243</v>
      </c>
      <c r="I47" s="36" t="s">
        <v>423</v>
      </c>
      <c r="J47" s="36" t="s">
        <v>253</v>
      </c>
      <c r="K47" s="37" t="s">
        <v>424</v>
      </c>
      <c r="L47" s="36" t="s">
        <v>434</v>
      </c>
      <c r="M47" s="36" t="s">
        <v>254</v>
      </c>
      <c r="N47" s="36"/>
      <c r="O47" s="113">
        <v>291299</v>
      </c>
      <c r="P47" s="128">
        <v>291299</v>
      </c>
      <c r="Q47" s="113">
        <v>332019</v>
      </c>
      <c r="R47" s="113">
        <v>266457</v>
      </c>
      <c r="S47" s="113">
        <v>259653</v>
      </c>
      <c r="T47" s="113">
        <v>255430</v>
      </c>
      <c r="U47" s="65"/>
      <c r="V47" t="s">
        <v>0</v>
      </c>
    </row>
    <row r="48" spans="1:22" ht="206.25" customHeight="1">
      <c r="A48" s="7"/>
      <c r="B48" s="53" t="s">
        <v>355</v>
      </c>
      <c r="C48" s="66" t="s">
        <v>255</v>
      </c>
      <c r="D48" s="67"/>
      <c r="E48" s="68" t="s">
        <v>240</v>
      </c>
      <c r="F48" s="36" t="s">
        <v>251</v>
      </c>
      <c r="G48" s="36" t="s">
        <v>256</v>
      </c>
      <c r="H48" s="37" t="s">
        <v>243</v>
      </c>
      <c r="I48" s="69" t="s">
        <v>257</v>
      </c>
      <c r="J48" s="69" t="s">
        <v>258</v>
      </c>
      <c r="K48" s="70" t="s">
        <v>259</v>
      </c>
      <c r="L48" s="69" t="s">
        <v>260</v>
      </c>
      <c r="M48" s="36" t="s">
        <v>261</v>
      </c>
      <c r="N48" s="71" t="s">
        <v>262</v>
      </c>
      <c r="O48" s="32">
        <v>8265</v>
      </c>
      <c r="P48" s="72">
        <v>7799</v>
      </c>
      <c r="Q48" s="32">
        <v>8943</v>
      </c>
      <c r="R48" s="32">
        <v>9522</v>
      </c>
      <c r="S48" s="32">
        <v>6517</v>
      </c>
      <c r="T48" s="32">
        <v>7398</v>
      </c>
      <c r="U48" s="73"/>
      <c r="V48" t="s">
        <v>0</v>
      </c>
    </row>
    <row r="49" spans="1:22" ht="195" customHeight="1">
      <c r="A49" s="7"/>
      <c r="B49" s="53" t="s">
        <v>356</v>
      </c>
      <c r="C49" s="74" t="s">
        <v>263</v>
      </c>
      <c r="D49" s="75"/>
      <c r="E49" s="76" t="s">
        <v>264</v>
      </c>
      <c r="F49" s="36" t="s">
        <v>251</v>
      </c>
      <c r="G49" s="36" t="s">
        <v>256</v>
      </c>
      <c r="H49" s="77" t="s">
        <v>243</v>
      </c>
      <c r="I49" s="78" t="s">
        <v>265</v>
      </c>
      <c r="J49" s="65" t="s">
        <v>253</v>
      </c>
      <c r="K49" s="79" t="s">
        <v>266</v>
      </c>
      <c r="L49" s="78" t="s">
        <v>267</v>
      </c>
      <c r="M49" s="80" t="s">
        <v>237</v>
      </c>
      <c r="N49" s="71" t="s">
        <v>268</v>
      </c>
      <c r="O49" s="32">
        <v>1157</v>
      </c>
      <c r="P49" s="32">
        <v>1147</v>
      </c>
      <c r="Q49" s="32">
        <v>1165</v>
      </c>
      <c r="R49" s="32">
        <v>1189</v>
      </c>
      <c r="S49" s="129">
        <v>1189</v>
      </c>
      <c r="T49" s="129">
        <v>1189</v>
      </c>
      <c r="U49" s="73"/>
      <c r="V49" t="s">
        <v>0</v>
      </c>
    </row>
    <row r="50" spans="1:22" ht="188.25" customHeight="1">
      <c r="A50" s="7"/>
      <c r="B50" s="53" t="s">
        <v>357</v>
      </c>
      <c r="C50" s="74" t="s">
        <v>269</v>
      </c>
      <c r="D50" s="75"/>
      <c r="E50" s="76" t="s">
        <v>264</v>
      </c>
      <c r="F50" s="36" t="s">
        <v>251</v>
      </c>
      <c r="G50" s="36" t="s">
        <v>270</v>
      </c>
      <c r="H50" s="37" t="s">
        <v>243</v>
      </c>
      <c r="I50" s="81" t="s">
        <v>271</v>
      </c>
      <c r="J50" s="81" t="s">
        <v>272</v>
      </c>
      <c r="K50" s="81" t="s">
        <v>273</v>
      </c>
      <c r="L50" s="81" t="s">
        <v>274</v>
      </c>
      <c r="M50" s="36"/>
      <c r="N50" s="71" t="s">
        <v>275</v>
      </c>
      <c r="O50" s="32">
        <v>9307</v>
      </c>
      <c r="P50" s="72">
        <v>9307</v>
      </c>
      <c r="Q50" s="32">
        <v>8052</v>
      </c>
      <c r="R50" s="32">
        <v>8157</v>
      </c>
      <c r="S50" s="129">
        <v>8157</v>
      </c>
      <c r="T50" s="129">
        <v>8183</v>
      </c>
      <c r="U50" s="73"/>
      <c r="V50" t="s">
        <v>0</v>
      </c>
    </row>
    <row r="51" spans="1:22" ht="409.5" customHeight="1">
      <c r="A51" s="7"/>
      <c r="B51" s="53" t="s">
        <v>358</v>
      </c>
      <c r="C51" s="74" t="s">
        <v>276</v>
      </c>
      <c r="D51" s="82"/>
      <c r="E51" s="76" t="s">
        <v>388</v>
      </c>
      <c r="F51" s="36" t="s">
        <v>251</v>
      </c>
      <c r="G51" s="36" t="s">
        <v>270</v>
      </c>
      <c r="H51" s="37" t="s">
        <v>243</v>
      </c>
      <c r="I51" s="36" t="s">
        <v>435</v>
      </c>
      <c r="J51" s="36" t="s">
        <v>425</v>
      </c>
      <c r="K51" s="36" t="s">
        <v>426</v>
      </c>
      <c r="L51" s="36" t="s">
        <v>436</v>
      </c>
      <c r="M51" s="36" t="s">
        <v>277</v>
      </c>
      <c r="N51" s="71" t="s">
        <v>278</v>
      </c>
      <c r="O51" s="32">
        <f>22127+1006+276</f>
        <v>23409</v>
      </c>
      <c r="P51" s="72">
        <v>22453</v>
      </c>
      <c r="Q51" s="32">
        <f>2207.1+232.5+1133.3+15237+13866.3+1186.2+840.6+30</f>
        <v>34733</v>
      </c>
      <c r="R51" s="32">
        <f>25253.8+0.2</f>
        <v>25254</v>
      </c>
      <c r="S51" s="32">
        <f>23070.5-0.5</f>
        <v>23070</v>
      </c>
      <c r="T51" s="32">
        <v>26806</v>
      </c>
      <c r="U51" s="83"/>
      <c r="V51" t="s">
        <v>0</v>
      </c>
    </row>
    <row r="52" spans="1:22" ht="190.5" customHeight="1">
      <c r="A52" s="7"/>
      <c r="B52" s="53" t="s">
        <v>359</v>
      </c>
      <c r="C52" s="74" t="s">
        <v>279</v>
      </c>
      <c r="D52" s="61"/>
      <c r="E52" s="84" t="s">
        <v>280</v>
      </c>
      <c r="F52" s="36" t="s">
        <v>281</v>
      </c>
      <c r="G52" s="36" t="s">
        <v>282</v>
      </c>
      <c r="H52" s="37" t="s">
        <v>283</v>
      </c>
      <c r="I52" s="69" t="s">
        <v>284</v>
      </c>
      <c r="J52" s="69" t="s">
        <v>285</v>
      </c>
      <c r="K52" s="70" t="s">
        <v>286</v>
      </c>
      <c r="L52" s="69" t="s">
        <v>287</v>
      </c>
      <c r="M52" s="69" t="s">
        <v>237</v>
      </c>
      <c r="N52" s="69" t="s">
        <v>288</v>
      </c>
      <c r="O52" s="127">
        <f>21690+3708</f>
        <v>25398</v>
      </c>
      <c r="P52" s="127">
        <v>24395</v>
      </c>
      <c r="Q52" s="127">
        <f>21701+3847</f>
        <v>25548</v>
      </c>
      <c r="R52" s="127">
        <v>26111</v>
      </c>
      <c r="S52" s="127">
        <v>22344</v>
      </c>
      <c r="T52" s="127">
        <v>21611</v>
      </c>
      <c r="U52" s="60"/>
      <c r="V52" t="s">
        <v>0</v>
      </c>
    </row>
    <row r="53" spans="1:22" ht="301.5" customHeight="1">
      <c r="A53" t="s">
        <v>0</v>
      </c>
      <c r="B53" s="53" t="s">
        <v>360</v>
      </c>
      <c r="C53" s="85" t="s">
        <v>289</v>
      </c>
      <c r="D53" s="86"/>
      <c r="E53" s="87" t="s">
        <v>290</v>
      </c>
      <c r="F53" s="36" t="s">
        <v>291</v>
      </c>
      <c r="G53" s="36" t="s">
        <v>292</v>
      </c>
      <c r="H53" s="36"/>
      <c r="I53" s="36" t="s">
        <v>293</v>
      </c>
      <c r="J53" s="36" t="s">
        <v>294</v>
      </c>
      <c r="K53" s="36" t="s">
        <v>295</v>
      </c>
      <c r="L53" s="36" t="s">
        <v>427</v>
      </c>
      <c r="M53" s="36"/>
      <c r="N53" s="71" t="s">
        <v>296</v>
      </c>
      <c r="O53" s="32">
        <f>17657+3289+15+1619</f>
        <v>22580</v>
      </c>
      <c r="P53" s="72">
        <v>20876</v>
      </c>
      <c r="Q53" s="32">
        <f>8.3+10394+594.7</f>
        <v>10997</v>
      </c>
      <c r="R53" s="32">
        <v>22626</v>
      </c>
      <c r="S53" s="32">
        <v>7162</v>
      </c>
      <c r="T53" s="32">
        <v>4783</v>
      </c>
      <c r="U53" s="60"/>
      <c r="V53" t="s">
        <v>0</v>
      </c>
    </row>
    <row r="54" spans="2:21" ht="123.75" customHeight="1">
      <c r="B54" s="53" t="s">
        <v>361</v>
      </c>
      <c r="C54" s="63" t="s">
        <v>297</v>
      </c>
      <c r="D54" s="88"/>
      <c r="E54" s="87" t="s">
        <v>298</v>
      </c>
      <c r="F54" s="87" t="s">
        <v>299</v>
      </c>
      <c r="G54" s="87" t="s">
        <v>300</v>
      </c>
      <c r="H54" s="89" t="s">
        <v>243</v>
      </c>
      <c r="I54" s="87" t="s">
        <v>301</v>
      </c>
      <c r="J54" s="87" t="s">
        <v>302</v>
      </c>
      <c r="K54" s="89" t="s">
        <v>259</v>
      </c>
      <c r="L54" s="87" t="s">
        <v>303</v>
      </c>
      <c r="M54" s="87" t="s">
        <v>304</v>
      </c>
      <c r="N54" s="90" t="s">
        <v>305</v>
      </c>
      <c r="O54" s="72">
        <v>26926</v>
      </c>
      <c r="P54" s="130">
        <v>26926</v>
      </c>
      <c r="Q54" s="72"/>
      <c r="R54" s="32"/>
      <c r="S54" s="32"/>
      <c r="T54" s="32"/>
      <c r="U54" s="60"/>
    </row>
    <row r="55" spans="2:21" ht="409.5" customHeight="1">
      <c r="B55" s="53" t="s">
        <v>362</v>
      </c>
      <c r="C55" s="66" t="s">
        <v>306</v>
      </c>
      <c r="D55" s="64"/>
      <c r="E55" s="36" t="s">
        <v>307</v>
      </c>
      <c r="F55" s="36" t="s">
        <v>308</v>
      </c>
      <c r="G55" s="36" t="s">
        <v>309</v>
      </c>
      <c r="H55" s="37" t="s">
        <v>243</v>
      </c>
      <c r="I55" s="36" t="s">
        <v>310</v>
      </c>
      <c r="J55" s="36" t="s">
        <v>294</v>
      </c>
      <c r="K55" s="36" t="s">
        <v>311</v>
      </c>
      <c r="L55" s="36" t="s">
        <v>312</v>
      </c>
      <c r="M55" s="36" t="s">
        <v>237</v>
      </c>
      <c r="N55" s="71" t="s">
        <v>313</v>
      </c>
      <c r="O55" s="130">
        <f>120710</f>
        <v>120710</v>
      </c>
      <c r="P55" s="130">
        <v>120406</v>
      </c>
      <c r="Q55" s="72"/>
      <c r="R55" s="32"/>
      <c r="S55" s="32"/>
      <c r="T55" s="32"/>
      <c r="U55" s="60"/>
    </row>
    <row r="56" spans="2:21" ht="409.5" customHeight="1">
      <c r="B56" s="53" t="s">
        <v>363</v>
      </c>
      <c r="C56" s="91" t="s">
        <v>314</v>
      </c>
      <c r="D56" s="92"/>
      <c r="E56" s="36" t="s">
        <v>307</v>
      </c>
      <c r="F56" s="36" t="s">
        <v>308</v>
      </c>
      <c r="G56" s="36" t="s">
        <v>309</v>
      </c>
      <c r="H56" s="37" t="s">
        <v>243</v>
      </c>
      <c r="I56" s="36" t="s">
        <v>310</v>
      </c>
      <c r="J56" s="36" t="s">
        <v>294</v>
      </c>
      <c r="K56" s="36" t="s">
        <v>311</v>
      </c>
      <c r="L56" s="36" t="s">
        <v>312</v>
      </c>
      <c r="M56" s="36" t="s">
        <v>237</v>
      </c>
      <c r="N56" s="71" t="s">
        <v>313</v>
      </c>
      <c r="O56" s="130">
        <v>162</v>
      </c>
      <c r="P56" s="130">
        <v>162</v>
      </c>
      <c r="Q56" s="72"/>
      <c r="R56" s="32"/>
      <c r="S56" s="32"/>
      <c r="T56" s="32"/>
      <c r="U56" s="60"/>
    </row>
    <row r="57" spans="2:21" ht="300.75" customHeight="1">
      <c r="B57" s="53" t="s">
        <v>364</v>
      </c>
      <c r="C57" s="93" t="s">
        <v>315</v>
      </c>
      <c r="D57" s="92"/>
      <c r="E57" s="36" t="s">
        <v>316</v>
      </c>
      <c r="F57" s="36" t="s">
        <v>308</v>
      </c>
      <c r="G57" s="36" t="s">
        <v>309</v>
      </c>
      <c r="H57" s="37" t="s">
        <v>243</v>
      </c>
      <c r="I57" s="36" t="s">
        <v>310</v>
      </c>
      <c r="J57" s="36" t="s">
        <v>294</v>
      </c>
      <c r="K57" s="36" t="s">
        <v>311</v>
      </c>
      <c r="L57" s="36" t="s">
        <v>312</v>
      </c>
      <c r="M57" s="36" t="s">
        <v>237</v>
      </c>
      <c r="N57" s="71" t="s">
        <v>313</v>
      </c>
      <c r="O57" s="131">
        <v>2244</v>
      </c>
      <c r="P57" s="130">
        <v>2222</v>
      </c>
      <c r="Q57" s="72"/>
      <c r="R57" s="32"/>
      <c r="S57" s="32"/>
      <c r="T57" s="32"/>
      <c r="U57" s="60"/>
    </row>
    <row r="58" spans="2:21" ht="409.5" customHeight="1">
      <c r="B58" s="53" t="s">
        <v>365</v>
      </c>
      <c r="C58" s="94" t="s">
        <v>317</v>
      </c>
      <c r="D58" s="92"/>
      <c r="E58" s="36" t="s">
        <v>318</v>
      </c>
      <c r="F58" s="36" t="s">
        <v>308</v>
      </c>
      <c r="G58" s="36" t="s">
        <v>309</v>
      </c>
      <c r="H58" s="37" t="s">
        <v>243</v>
      </c>
      <c r="I58" s="36" t="s">
        <v>310</v>
      </c>
      <c r="J58" s="36" t="s">
        <v>294</v>
      </c>
      <c r="K58" s="36" t="s">
        <v>311</v>
      </c>
      <c r="L58" s="36" t="s">
        <v>312</v>
      </c>
      <c r="M58" s="36" t="s">
        <v>237</v>
      </c>
      <c r="N58" s="36" t="s">
        <v>313</v>
      </c>
      <c r="O58" s="132">
        <v>5514</v>
      </c>
      <c r="P58" s="133">
        <v>5514</v>
      </c>
      <c r="Q58" s="114"/>
      <c r="R58" s="134"/>
      <c r="S58" s="134"/>
      <c r="T58" s="134"/>
      <c r="U58" s="95"/>
    </row>
    <row r="59" spans="2:21" ht="344.25" customHeight="1">
      <c r="B59" s="53" t="s">
        <v>366</v>
      </c>
      <c r="C59" s="96" t="s">
        <v>319</v>
      </c>
      <c r="D59" s="97"/>
      <c r="E59" s="69" t="s">
        <v>250</v>
      </c>
      <c r="F59" s="69" t="s">
        <v>251</v>
      </c>
      <c r="G59" s="69" t="s">
        <v>320</v>
      </c>
      <c r="H59" s="70" t="s">
        <v>243</v>
      </c>
      <c r="I59" s="69" t="s">
        <v>321</v>
      </c>
      <c r="J59" s="69" t="s">
        <v>245</v>
      </c>
      <c r="K59" s="69" t="s">
        <v>322</v>
      </c>
      <c r="L59" s="69" t="s">
        <v>323</v>
      </c>
      <c r="M59" s="69" t="s">
        <v>237</v>
      </c>
      <c r="N59" s="69" t="s">
        <v>324</v>
      </c>
      <c r="O59" s="132">
        <f>65349+920</f>
        <v>66269</v>
      </c>
      <c r="P59" s="133">
        <v>65720</v>
      </c>
      <c r="Q59" s="114">
        <v>76071</v>
      </c>
      <c r="R59" s="114">
        <v>76397</v>
      </c>
      <c r="S59" s="114">
        <v>78305</v>
      </c>
      <c r="T59" s="114">
        <v>85697</v>
      </c>
      <c r="U59" s="60"/>
    </row>
    <row r="60" spans="2:21" ht="409.5" customHeight="1">
      <c r="B60" s="53" t="s">
        <v>367</v>
      </c>
      <c r="C60" s="63" t="s">
        <v>325</v>
      </c>
      <c r="D60" s="64"/>
      <c r="E60" s="36" t="s">
        <v>326</v>
      </c>
      <c r="F60" s="36" t="s">
        <v>327</v>
      </c>
      <c r="G60" s="36" t="s">
        <v>207</v>
      </c>
      <c r="H60" s="36" t="s">
        <v>328</v>
      </c>
      <c r="I60" s="36" t="s">
        <v>437</v>
      </c>
      <c r="J60" s="36" t="s">
        <v>428</v>
      </c>
      <c r="K60" s="36" t="s">
        <v>429</v>
      </c>
      <c r="L60" s="36" t="s">
        <v>434</v>
      </c>
      <c r="M60" s="36" t="s">
        <v>329</v>
      </c>
      <c r="N60" s="36" t="s">
        <v>330</v>
      </c>
      <c r="O60" s="132">
        <f>12821+333</f>
        <v>13154</v>
      </c>
      <c r="P60" s="132">
        <v>13137</v>
      </c>
      <c r="Q60" s="114">
        <f>13401+567</f>
        <v>13968</v>
      </c>
      <c r="R60" s="135">
        <v>16441</v>
      </c>
      <c r="S60" s="135">
        <v>13898</v>
      </c>
      <c r="T60" s="135">
        <v>16528</v>
      </c>
      <c r="U60" s="60"/>
    </row>
    <row r="61" spans="2:21" ht="140.25" customHeight="1">
      <c r="B61" s="53" t="s">
        <v>368</v>
      </c>
      <c r="C61" s="74" t="s">
        <v>385</v>
      </c>
      <c r="D61" s="64"/>
      <c r="E61" s="36" t="s">
        <v>413</v>
      </c>
      <c r="F61" s="36" t="s">
        <v>414</v>
      </c>
      <c r="G61" s="36"/>
      <c r="H61" s="36" t="s">
        <v>415</v>
      </c>
      <c r="I61" s="69" t="s">
        <v>479</v>
      </c>
      <c r="J61" s="36" t="s">
        <v>253</v>
      </c>
      <c r="K61" s="36" t="s">
        <v>480</v>
      </c>
      <c r="L61" s="36" t="s">
        <v>434</v>
      </c>
      <c r="M61" s="36"/>
      <c r="N61" s="36"/>
      <c r="O61" s="132">
        <v>0</v>
      </c>
      <c r="P61" s="132">
        <v>0</v>
      </c>
      <c r="Q61" s="136">
        <v>277342</v>
      </c>
      <c r="R61" s="136">
        <v>200216</v>
      </c>
      <c r="S61" s="136">
        <v>179108</v>
      </c>
      <c r="T61" s="136">
        <v>196010</v>
      </c>
      <c r="U61" s="60"/>
    </row>
    <row r="62" spans="2:21" ht="171.75" customHeight="1">
      <c r="B62" s="53" t="s">
        <v>369</v>
      </c>
      <c r="C62" s="63" t="s">
        <v>331</v>
      </c>
      <c r="D62" s="88"/>
      <c r="E62" s="87" t="s">
        <v>332</v>
      </c>
      <c r="F62" s="87" t="s">
        <v>251</v>
      </c>
      <c r="G62" s="87" t="s">
        <v>333</v>
      </c>
      <c r="H62" s="87" t="s">
        <v>334</v>
      </c>
      <c r="I62" s="68" t="s">
        <v>335</v>
      </c>
      <c r="J62" s="87" t="s">
        <v>294</v>
      </c>
      <c r="K62" s="87" t="s">
        <v>336</v>
      </c>
      <c r="L62" s="87" t="s">
        <v>337</v>
      </c>
      <c r="M62" s="87" t="s">
        <v>304</v>
      </c>
      <c r="N62" s="87" t="s">
        <v>338</v>
      </c>
      <c r="O62" s="132">
        <v>62</v>
      </c>
      <c r="P62" s="133">
        <v>51</v>
      </c>
      <c r="Q62" s="132">
        <v>175</v>
      </c>
      <c r="R62" s="132"/>
      <c r="S62" s="132"/>
      <c r="T62" s="132"/>
      <c r="U62" s="60"/>
    </row>
    <row r="63" spans="2:21" ht="141" customHeight="1">
      <c r="B63" s="53" t="s">
        <v>370</v>
      </c>
      <c r="C63" s="98" t="s">
        <v>339</v>
      </c>
      <c r="D63" s="99"/>
      <c r="E63" s="65" t="s">
        <v>340</v>
      </c>
      <c r="F63" s="65"/>
      <c r="G63" s="65"/>
      <c r="H63" s="100"/>
      <c r="I63" s="101" t="s">
        <v>341</v>
      </c>
      <c r="J63" s="102" t="s">
        <v>245</v>
      </c>
      <c r="K63" s="65" t="s">
        <v>342</v>
      </c>
      <c r="L63" s="103" t="s">
        <v>343</v>
      </c>
      <c r="M63" s="65"/>
      <c r="N63" s="65"/>
      <c r="O63" s="132">
        <v>664</v>
      </c>
      <c r="P63" s="133">
        <v>664</v>
      </c>
      <c r="Q63" s="132">
        <v>490</v>
      </c>
      <c r="R63" s="132">
        <v>343</v>
      </c>
      <c r="S63" s="132">
        <v>2</v>
      </c>
      <c r="T63" s="132">
        <v>2</v>
      </c>
      <c r="U63" s="60"/>
    </row>
    <row r="64" spans="2:21" ht="100.5" customHeight="1">
      <c r="B64" s="53" t="s">
        <v>371</v>
      </c>
      <c r="C64" s="104" t="s">
        <v>344</v>
      </c>
      <c r="D64" s="105"/>
      <c r="E64" s="87" t="s">
        <v>389</v>
      </c>
      <c r="F64" s="65" t="s">
        <v>346</v>
      </c>
      <c r="G64" s="65" t="s">
        <v>416</v>
      </c>
      <c r="H64" s="79" t="s">
        <v>417</v>
      </c>
      <c r="I64" s="106" t="s">
        <v>438</v>
      </c>
      <c r="J64" s="65"/>
      <c r="K64" s="65"/>
      <c r="L64" s="65"/>
      <c r="M64" s="65"/>
      <c r="N64" s="65"/>
      <c r="O64" s="132">
        <v>5</v>
      </c>
      <c r="P64" s="133">
        <v>5</v>
      </c>
      <c r="Q64" s="114">
        <v>3</v>
      </c>
      <c r="R64" s="114">
        <v>0</v>
      </c>
      <c r="S64" s="133">
        <v>88</v>
      </c>
      <c r="T64" s="133">
        <v>0</v>
      </c>
      <c r="U64" s="60"/>
    </row>
    <row r="65" spans="2:21" ht="174.75" customHeight="1">
      <c r="B65" s="53" t="s">
        <v>384</v>
      </c>
      <c r="C65" s="104" t="s">
        <v>399</v>
      </c>
      <c r="D65" s="105"/>
      <c r="E65" s="87" t="s">
        <v>345</v>
      </c>
      <c r="F65" s="14"/>
      <c r="G65" s="14"/>
      <c r="H65" s="14"/>
      <c r="I65" s="104" t="s">
        <v>400</v>
      </c>
      <c r="J65" s="102" t="s">
        <v>401</v>
      </c>
      <c r="K65" s="65" t="s">
        <v>402</v>
      </c>
      <c r="L65" s="121" t="s">
        <v>483</v>
      </c>
      <c r="M65" s="65"/>
      <c r="N65" s="65" t="s">
        <v>484</v>
      </c>
      <c r="O65" s="132">
        <v>144</v>
      </c>
      <c r="P65" s="133">
        <v>122</v>
      </c>
      <c r="Q65" s="114">
        <v>114</v>
      </c>
      <c r="R65" s="114">
        <v>144</v>
      </c>
      <c r="S65" s="114">
        <v>27</v>
      </c>
      <c r="T65" s="114">
        <v>144</v>
      </c>
      <c r="U65" s="60"/>
    </row>
    <row r="66" spans="2:21" ht="134.25" customHeight="1">
      <c r="B66" s="53" t="s">
        <v>386</v>
      </c>
      <c r="C66" s="104" t="s">
        <v>439</v>
      </c>
      <c r="D66" s="105"/>
      <c r="E66" s="87" t="s">
        <v>264</v>
      </c>
      <c r="F66" s="14"/>
      <c r="G66" s="124"/>
      <c r="H66" s="14"/>
      <c r="I66" s="104" t="s">
        <v>444</v>
      </c>
      <c r="J66" s="102" t="s">
        <v>445</v>
      </c>
      <c r="K66" s="65" t="s">
        <v>446</v>
      </c>
      <c r="L66" s="121" t="s">
        <v>447</v>
      </c>
      <c r="M66" s="65" t="s">
        <v>304</v>
      </c>
      <c r="N66" s="65" t="s">
        <v>448</v>
      </c>
      <c r="O66" s="132"/>
      <c r="P66" s="133"/>
      <c r="Q66" s="114">
        <v>188</v>
      </c>
      <c r="R66" s="114">
        <v>392</v>
      </c>
      <c r="S66" s="114">
        <v>392</v>
      </c>
      <c r="T66" s="114">
        <v>392</v>
      </c>
      <c r="U66" s="60"/>
    </row>
    <row r="67" spans="2:21" ht="111.75" customHeight="1">
      <c r="B67" s="53" t="s">
        <v>386</v>
      </c>
      <c r="C67" s="104" t="s">
        <v>440</v>
      </c>
      <c r="D67" s="105"/>
      <c r="E67" s="87" t="s">
        <v>340</v>
      </c>
      <c r="F67" s="14"/>
      <c r="G67" s="124"/>
      <c r="H67" s="14"/>
      <c r="I67" s="104"/>
      <c r="J67" s="102"/>
      <c r="K67" s="65"/>
      <c r="L67" s="121"/>
      <c r="M67" s="65"/>
      <c r="N67" s="65"/>
      <c r="O67" s="132"/>
      <c r="P67" s="133"/>
      <c r="Q67" s="114"/>
      <c r="R67" s="136">
        <v>6000</v>
      </c>
      <c r="S67" s="114"/>
      <c r="T67" s="114"/>
      <c r="U67" s="60"/>
    </row>
    <row r="68" spans="2:21" ht="227.25" customHeight="1">
      <c r="B68" s="53" t="s">
        <v>386</v>
      </c>
      <c r="C68" s="115" t="s">
        <v>347</v>
      </c>
      <c r="D68" s="99"/>
      <c r="E68" s="87" t="s">
        <v>250</v>
      </c>
      <c r="F68" s="110" t="s">
        <v>348</v>
      </c>
      <c r="G68" s="102" t="s">
        <v>245</v>
      </c>
      <c r="H68" s="107" t="s">
        <v>349</v>
      </c>
      <c r="I68" s="110" t="s">
        <v>350</v>
      </c>
      <c r="J68" s="102" t="s">
        <v>207</v>
      </c>
      <c r="K68" s="65" t="s">
        <v>351</v>
      </c>
      <c r="L68" s="113" t="s">
        <v>434</v>
      </c>
      <c r="M68" s="65"/>
      <c r="N68" s="65"/>
      <c r="O68" s="132">
        <v>6296</v>
      </c>
      <c r="P68" s="133">
        <v>6295</v>
      </c>
      <c r="Q68" s="114"/>
      <c r="R68" s="125"/>
      <c r="S68" s="125"/>
      <c r="T68" s="125"/>
      <c r="U68" s="60"/>
    </row>
    <row r="69" spans="2:21" ht="160.5" customHeight="1">
      <c r="B69" s="12" t="s">
        <v>186</v>
      </c>
      <c r="C69" s="11" t="s">
        <v>144</v>
      </c>
      <c r="D69" s="9" t="s">
        <v>143</v>
      </c>
      <c r="E69" s="13" t="s">
        <v>43</v>
      </c>
      <c r="F69" s="8"/>
      <c r="G69" s="8"/>
      <c r="H69" s="8"/>
      <c r="I69" s="8"/>
      <c r="J69" s="8"/>
      <c r="K69" s="8"/>
      <c r="L69" s="8"/>
      <c r="M69" s="8"/>
      <c r="N69" s="8"/>
      <c r="O69" s="28">
        <f aca="true" t="shared" si="2" ref="O69:T69">O70+O71+O72</f>
        <v>42825</v>
      </c>
      <c r="P69" s="28">
        <f t="shared" si="2"/>
        <v>28988</v>
      </c>
      <c r="Q69" s="28">
        <f t="shared" si="2"/>
        <v>36416</v>
      </c>
      <c r="R69" s="28">
        <f t="shared" si="2"/>
        <v>47684</v>
      </c>
      <c r="S69" s="28">
        <f t="shared" si="2"/>
        <v>42152</v>
      </c>
      <c r="T69" s="28">
        <f t="shared" si="2"/>
        <v>39602</v>
      </c>
      <c r="U69" s="19"/>
    </row>
    <row r="70" spans="2:21" ht="224.25" customHeight="1">
      <c r="B70" s="12" t="s">
        <v>187</v>
      </c>
      <c r="C70" s="11" t="s">
        <v>147</v>
      </c>
      <c r="D70" s="9" t="s">
        <v>145</v>
      </c>
      <c r="E70" s="13" t="s">
        <v>98</v>
      </c>
      <c r="F70" s="14" t="s">
        <v>49</v>
      </c>
      <c r="G70" s="14" t="s">
        <v>146</v>
      </c>
      <c r="H70" s="14" t="s">
        <v>51</v>
      </c>
      <c r="I70" s="8"/>
      <c r="J70" s="8"/>
      <c r="K70" s="8"/>
      <c r="L70" s="109" t="s">
        <v>525</v>
      </c>
      <c r="M70" s="36" t="s">
        <v>218</v>
      </c>
      <c r="N70" s="36" t="s">
        <v>505</v>
      </c>
      <c r="O70" s="28">
        <v>16747</v>
      </c>
      <c r="P70" s="28">
        <v>16747</v>
      </c>
      <c r="Q70" s="28">
        <v>17983</v>
      </c>
      <c r="R70" s="28">
        <v>12599</v>
      </c>
      <c r="S70" s="28">
        <v>12695</v>
      </c>
      <c r="T70" s="28">
        <v>12561</v>
      </c>
      <c r="U70" s="19"/>
    </row>
    <row r="71" spans="2:21" ht="150.75" customHeight="1">
      <c r="B71" s="12" t="s">
        <v>188</v>
      </c>
      <c r="C71" s="11" t="s">
        <v>149</v>
      </c>
      <c r="D71" s="9" t="s">
        <v>148</v>
      </c>
      <c r="E71" s="21" t="s">
        <v>481</v>
      </c>
      <c r="F71" s="14" t="s">
        <v>49</v>
      </c>
      <c r="G71" s="48" t="s">
        <v>420</v>
      </c>
      <c r="H71" s="14" t="s">
        <v>51</v>
      </c>
      <c r="I71" s="44"/>
      <c r="J71" s="8"/>
      <c r="K71" s="36"/>
      <c r="L71" s="44"/>
      <c r="M71" s="39"/>
      <c r="N71" s="36"/>
      <c r="O71" s="32">
        <v>24078</v>
      </c>
      <c r="P71" s="32">
        <v>10254</v>
      </c>
      <c r="Q71" s="28">
        <f>16033+123-99</f>
        <v>16057</v>
      </c>
      <c r="R71" s="32">
        <f>31306+35+675</f>
        <v>32016</v>
      </c>
      <c r="S71" s="32">
        <f>25487+901</f>
        <v>26388</v>
      </c>
      <c r="T71" s="32">
        <f>23033+939</f>
        <v>23972</v>
      </c>
      <c r="U71" s="19"/>
    </row>
    <row r="72" spans="2:21" ht="409.5" customHeight="1">
      <c r="B72" s="12" t="s">
        <v>189</v>
      </c>
      <c r="C72" s="11" t="s">
        <v>151</v>
      </c>
      <c r="D72" s="9" t="s">
        <v>150</v>
      </c>
      <c r="E72" s="21" t="s">
        <v>199</v>
      </c>
      <c r="F72" s="14" t="s">
        <v>49</v>
      </c>
      <c r="G72" s="48" t="s">
        <v>420</v>
      </c>
      <c r="H72" s="14" t="s">
        <v>51</v>
      </c>
      <c r="I72" s="8"/>
      <c r="J72" s="8"/>
      <c r="K72" s="8"/>
      <c r="L72" s="44" t="s">
        <v>526</v>
      </c>
      <c r="M72" s="36" t="s">
        <v>220</v>
      </c>
      <c r="N72" s="36" t="s">
        <v>482</v>
      </c>
      <c r="O72" s="28">
        <f>2000</f>
        <v>2000</v>
      </c>
      <c r="P72" s="28">
        <v>1987</v>
      </c>
      <c r="Q72" s="28">
        <f>2236+140</f>
        <v>2376</v>
      </c>
      <c r="R72" s="28">
        <v>3069</v>
      </c>
      <c r="S72" s="28">
        <v>3069</v>
      </c>
      <c r="T72" s="28">
        <v>3069</v>
      </c>
      <c r="U72" s="19"/>
    </row>
    <row r="73" spans="2:21" ht="38.25">
      <c r="B73" s="12" t="s">
        <v>0</v>
      </c>
      <c r="C73" s="11" t="s">
        <v>153</v>
      </c>
      <c r="D73" s="9" t="s">
        <v>152</v>
      </c>
      <c r="E73" s="13" t="s">
        <v>43</v>
      </c>
      <c r="F73" s="8"/>
      <c r="G73" s="8"/>
      <c r="H73" s="8"/>
      <c r="I73" s="8"/>
      <c r="J73" s="8"/>
      <c r="K73" s="8"/>
      <c r="L73" s="8"/>
      <c r="M73" s="8"/>
      <c r="N73" s="8"/>
      <c r="O73" s="28">
        <f aca="true" t="shared" si="3" ref="O73:T73">O43+O9+O69</f>
        <v>1991668</v>
      </c>
      <c r="P73" s="28">
        <f t="shared" si="3"/>
        <v>1903137</v>
      </c>
      <c r="Q73" s="28">
        <f>Q43+Q9+Q69</f>
        <v>1934700</v>
      </c>
      <c r="R73" s="28">
        <f t="shared" si="3"/>
        <v>1406249</v>
      </c>
      <c r="S73" s="28">
        <f t="shared" si="3"/>
        <v>1295286</v>
      </c>
      <c r="T73" s="28">
        <f t="shared" si="3"/>
        <v>1314577</v>
      </c>
      <c r="U73" s="8"/>
    </row>
    <row r="74" ht="11.25" customHeight="1"/>
    <row r="75" spans="17:20" ht="43.5" customHeight="1" hidden="1">
      <c r="Q75" s="126">
        <v>1934700</v>
      </c>
      <c r="R75" s="137">
        <v>1406249</v>
      </c>
      <c r="S75" s="33">
        <v>1295286</v>
      </c>
      <c r="T75" s="33">
        <v>1314577</v>
      </c>
    </row>
    <row r="76" spans="17:20" ht="39.75" customHeight="1" hidden="1">
      <c r="Q76" s="126">
        <f>Q75-Q73</f>
        <v>0</v>
      </c>
      <c r="R76" s="35">
        <f>R75-R73</f>
        <v>0</v>
      </c>
      <c r="S76" s="35">
        <f>S75-S73</f>
        <v>0</v>
      </c>
      <c r="T76" s="35">
        <f>T75-T73</f>
        <v>0</v>
      </c>
    </row>
    <row r="77" spans="17:20" ht="35.25" customHeight="1">
      <c r="Q77" s="112"/>
      <c r="R77" s="112"/>
      <c r="S77" s="112"/>
      <c r="T77" s="112"/>
    </row>
    <row r="78" spans="17:20" ht="35.25" customHeight="1">
      <c r="Q78" s="137"/>
      <c r="R78" s="137"/>
      <c r="S78" s="137"/>
      <c r="T78" s="137"/>
    </row>
    <row r="79" spans="17:20" ht="12.75">
      <c r="Q79" s="123"/>
      <c r="R79" s="123"/>
      <c r="S79" s="123"/>
      <c r="T79" s="123"/>
    </row>
    <row r="80" spans="3:20" ht="18">
      <c r="C80" s="46" t="s">
        <v>228</v>
      </c>
      <c r="J80" s="46"/>
      <c r="O80" s="35"/>
      <c r="P80" s="35"/>
      <c r="Q80" s="35"/>
      <c r="R80" s="35"/>
      <c r="S80" s="35"/>
      <c r="T80" s="35"/>
    </row>
    <row r="81" spans="3:10" ht="18">
      <c r="C81" s="46" t="s">
        <v>229</v>
      </c>
      <c r="J81" s="46" t="s">
        <v>230</v>
      </c>
    </row>
    <row r="86" ht="12.75">
      <c r="C86" t="s">
        <v>527</v>
      </c>
    </row>
    <row r="87" ht="12.75">
      <c r="C87" t="s">
        <v>528</v>
      </c>
    </row>
  </sheetData>
  <sheetProtection/>
  <mergeCells count="13">
    <mergeCell ref="L5:N5"/>
    <mergeCell ref="O5:P5"/>
    <mergeCell ref="S5:T5"/>
    <mergeCell ref="P1:U2"/>
    <mergeCell ref="E2:O2"/>
    <mergeCell ref="B3:U3"/>
    <mergeCell ref="B4:D6"/>
    <mergeCell ref="E4:E6"/>
    <mergeCell ref="F4:N4"/>
    <mergeCell ref="O4:T4"/>
    <mergeCell ref="U4:U6"/>
    <mergeCell ref="F5:H5"/>
    <mergeCell ref="I5:K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O47:U47">
      <formula1>-100000000000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КейСистемс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dc:creator>
  <cp:keywords/>
  <dc:description/>
  <cp:lastModifiedBy>Reshetova_LN</cp:lastModifiedBy>
  <cp:lastPrinted>2015-01-20T11:48:25Z</cp:lastPrinted>
  <dcterms:created xsi:type="dcterms:W3CDTF">1999-06-18T11:48:52Z</dcterms:created>
  <dcterms:modified xsi:type="dcterms:W3CDTF">2015-01-26T06:59:42Z</dcterms:modified>
  <cp:category/>
  <cp:version/>
  <cp:contentType/>
  <cp:contentStatus/>
</cp:coreProperties>
</file>